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7" activeTab="14"/>
  </bookViews>
  <sheets>
    <sheet name="район 111" sheetId="1" r:id="rId1"/>
    <sheet name="район 119" sheetId="2" r:id="rId2"/>
    <sheet name="район 244 " sheetId="3" r:id="rId3"/>
    <sheet name="район 247" sheetId="4" r:id="rId4"/>
    <sheet name="0800002060" sheetId="5" r:id="rId5"/>
    <sheet name="районА 111" sheetId="6" r:id="rId6"/>
    <sheet name="районА 119" sheetId="7" r:id="rId7"/>
    <sheet name="районА 247" sheetId="8" r:id="rId8"/>
    <sheet name="районА 851 " sheetId="9" r:id="rId9"/>
    <sheet name="обл 111" sheetId="10" r:id="rId10"/>
    <sheet name="обл 119" sheetId="11" r:id="rId11"/>
    <sheet name="обл 244" sheetId="12" r:id="rId12"/>
    <sheet name="16140 112" sheetId="13" r:id="rId13"/>
    <sheet name="16140 244" sheetId="14" r:id="rId14"/>
    <sheet name="район 244 28.02" sheetId="15" r:id="rId15"/>
  </sheets>
  <definedNames>
    <definedName name="_xlnm.Print_Area" localSheetId="9">'обл 111'!$A$1:$E$31</definedName>
    <definedName name="_xlnm.Print_Area" localSheetId="0">'район 111'!$A$1:$E$29</definedName>
    <definedName name="_xlnm.Print_Area" localSheetId="2">'район 244 '!$A$1:$E$78</definedName>
    <definedName name="_xlnm.Print_Area" localSheetId="14">'район 244 28.02'!$A$1:$E$78</definedName>
    <definedName name="_xlnm.Print_Area" localSheetId="3">'район 247'!$A$1:$E$32</definedName>
    <definedName name="_xlnm.Print_Area" localSheetId="5">'районА 111'!$A$1:$E$24</definedName>
    <definedName name="_xlnm.Print_Area" localSheetId="7">'районА 247'!$A$1:$E$30</definedName>
  </definedNames>
  <calcPr fullCalcOnLoad="1"/>
</workbook>
</file>

<file path=xl/sharedStrings.xml><?xml version="1.0" encoding="utf-8"?>
<sst xmlns="http://schemas.openxmlformats.org/spreadsheetml/2006/main" count="491" uniqueCount="147">
  <si>
    <t>Утверждено</t>
  </si>
  <si>
    <t xml:space="preserve">РАСЧЕТ </t>
  </si>
  <si>
    <t>Расходы</t>
  </si>
  <si>
    <t>Исчислено</t>
  </si>
  <si>
    <t>____________</t>
  </si>
  <si>
    <t>(подпись)</t>
  </si>
  <si>
    <t>_____________</t>
  </si>
  <si>
    <t>Гл.бухгалтер</t>
  </si>
  <si>
    <t>налог на имущество</t>
  </si>
  <si>
    <t>Оплата отопления и технологических нужд</t>
  </si>
  <si>
    <t>Оплата потребления электроэнергии</t>
  </si>
  <si>
    <t>Оплата водоснабжения</t>
  </si>
  <si>
    <t>223 - 4001</t>
  </si>
  <si>
    <t>223 - 4004</t>
  </si>
  <si>
    <t xml:space="preserve">07 01 0130002150 111   </t>
  </si>
  <si>
    <t>211-4011</t>
  </si>
  <si>
    <t>Заработная плата</t>
  </si>
  <si>
    <t>213-4011</t>
  </si>
  <si>
    <t>Начисление на оплату труда</t>
  </si>
  <si>
    <t>07 01 0130002150 244</t>
  </si>
  <si>
    <t xml:space="preserve">Услуги связи </t>
  </si>
  <si>
    <t>Услуги по содержанию имущества</t>
  </si>
  <si>
    <t>Прочие услуги</t>
  </si>
  <si>
    <t>Продукты питания</t>
  </si>
  <si>
    <t xml:space="preserve">07 01 013000215А 111   </t>
  </si>
  <si>
    <t>07 01 013000215А 119</t>
  </si>
  <si>
    <t>223-1003</t>
  </si>
  <si>
    <t>223-1001</t>
  </si>
  <si>
    <t xml:space="preserve">07 01 0130017140 111   </t>
  </si>
  <si>
    <t xml:space="preserve">07 01 0130017140 119   </t>
  </si>
  <si>
    <t xml:space="preserve">07 01 0130017140 244   </t>
  </si>
  <si>
    <t>Увеличение стоимости основных средств</t>
  </si>
  <si>
    <t xml:space="preserve">07 01 0130002150 119   </t>
  </si>
  <si>
    <t>Электронная отчетность СБиС</t>
  </si>
  <si>
    <t xml:space="preserve">07 01 013000215А 851   </t>
  </si>
  <si>
    <t>Е.В.Сорокина</t>
  </si>
  <si>
    <t>223-4003</t>
  </si>
  <si>
    <t>возмещение расходов по ком. Услугам педработникам</t>
  </si>
  <si>
    <t>10 03 0130016140 244</t>
  </si>
  <si>
    <t>Прочие работы, услуги</t>
  </si>
  <si>
    <t>услуги по предоставлению реестров</t>
  </si>
  <si>
    <t>посуда</t>
  </si>
  <si>
    <t>Заработная плата 50% заведующих</t>
  </si>
  <si>
    <t>Социальные пособия и компенсации персаналу в денежной форме</t>
  </si>
  <si>
    <t>211-86</t>
  </si>
  <si>
    <t>211-87</t>
  </si>
  <si>
    <t>266-86</t>
  </si>
  <si>
    <t>213-86</t>
  </si>
  <si>
    <t>213-87</t>
  </si>
  <si>
    <t>Увеличение стоимости прочих оборотных запасов (материалов)</t>
  </si>
  <si>
    <t>Заведующий МКДОУ д/с "Ручеек"</t>
  </si>
  <si>
    <t xml:space="preserve">Заведующий МКДОУ д/с "Ручеек"            </t>
  </si>
  <si>
    <t>291-89</t>
  </si>
  <si>
    <t>Налоги, пошлины и сборы</t>
  </si>
  <si>
    <t>342 - 4012</t>
  </si>
  <si>
    <t>Расходы, производимые за счет доходов от оказания платных услуг на приобретение продуктов питания</t>
  </si>
  <si>
    <t>Приложение № 3</t>
  </si>
  <si>
    <t>КОСГУ</t>
  </si>
  <si>
    <t>223 - 4006</t>
  </si>
  <si>
    <t>Плата за обращение с твердыми комунальными отходами</t>
  </si>
  <si>
    <t>Прочие несоциальные выплаты персоналу в натуральной форме</t>
  </si>
  <si>
    <t>10 03 0130016140 112</t>
  </si>
  <si>
    <t>медосмотр</t>
  </si>
  <si>
    <t>Увеличение стоимости мягкого инвентаря</t>
  </si>
  <si>
    <t>хоз. товары</t>
  </si>
  <si>
    <t>КОСГУ 211*30,2%</t>
  </si>
  <si>
    <t>канцтовары</t>
  </si>
  <si>
    <t>266-4011</t>
  </si>
  <si>
    <t>"Организация и предоставление присмотра и ухода за детьми в муниципальных образовательных учреждениях" в части расходов на оплату труда руководителей и их заместителей</t>
  </si>
  <si>
    <t>483,64 руб. *кол-во дней ( 483,64 руб. * 8 дней)</t>
  </si>
  <si>
    <t>Всего по 07 01 0130002150 111</t>
  </si>
  <si>
    <t>противоклещевая обработка</t>
  </si>
  <si>
    <t>гидравлическое испытание системы отопления (опресовка)</t>
  </si>
  <si>
    <t>медосмотр. Долг 2020 год</t>
  </si>
  <si>
    <t>исследование песка в песочнице</t>
  </si>
  <si>
    <t>07 01 0130002150 247</t>
  </si>
  <si>
    <t>Оплата потребления электроэнергии, декабрь 2020г.</t>
  </si>
  <si>
    <t>Всего по 07 01 0130002150 247</t>
  </si>
  <si>
    <t>Всего по 07 01 0130002150 119</t>
  </si>
  <si>
    <t>Всего по 07 01 013000215А 111</t>
  </si>
  <si>
    <t>Всего по 07 01 013000215А 119</t>
  </si>
  <si>
    <t>07 01 013000215А 247</t>
  </si>
  <si>
    <t>Всего по 07 01 013000215А 247</t>
  </si>
  <si>
    <t>Всего по 07 01 013000215А 851</t>
  </si>
  <si>
    <t>Всего по 07 01 0130017140 111</t>
  </si>
  <si>
    <t>Всего по 07 01 0130017140 119</t>
  </si>
  <si>
    <t>Всего по 07 01 0130017140 244</t>
  </si>
  <si>
    <t>Всего по 10 03 0130016140 112</t>
  </si>
  <si>
    <t>Всего по 10 03 0130016140 244</t>
  </si>
  <si>
    <t>Всего по 07 01 0130002150  244</t>
  </si>
  <si>
    <t>________________ Н.П. Гафинец</t>
  </si>
  <si>
    <t>Н.П. Гафинец</t>
  </si>
  <si>
    <t>моющие и дезинфицирующие средства</t>
  </si>
  <si>
    <t>346-88</t>
  </si>
  <si>
    <t xml:space="preserve">абонентская плата (интернет) </t>
  </si>
  <si>
    <t xml:space="preserve">абонентская плата (телефон) </t>
  </si>
  <si>
    <t>Оплата водоснабжения, декабрь 2021 г.</t>
  </si>
  <si>
    <t>обслуживание, ремонт копировально-печатной техники и иной оргтехники,заправка картриджей</t>
  </si>
  <si>
    <t>Мероприятия по уничтожению грызунов</t>
  </si>
  <si>
    <t>Мероприятия по уничтожению насекомых (мух)</t>
  </si>
  <si>
    <t>Увеличение стоимости строительных материалов</t>
  </si>
  <si>
    <t>Оплата отопления и технологических нужд, декабрь 2021 г.</t>
  </si>
  <si>
    <t>ФОТ в месяц*11,5мес. (287026,09 руб.*11,5 мес)</t>
  </si>
  <si>
    <t>ФОТ в месяц*11,5мес. (17904,35 руб.*11,5 мес)</t>
  </si>
  <si>
    <t>техническое обслуживание передачи извещений</t>
  </si>
  <si>
    <t>техническое обслуживание системы автоматической пожарной сигнализации</t>
  </si>
  <si>
    <t>310-88</t>
  </si>
  <si>
    <t>поверка прибора учета тепловой энергии</t>
  </si>
  <si>
    <t>09 января 2023 г.</t>
  </si>
  <si>
    <t>сметных показателей по МКДОУ д/с "Ручеек" п. Речной  на 2023 г.</t>
  </si>
  <si>
    <t>ФОТ в месяц*11,5мес. (200921,74руб.*11,5 мес)</t>
  </si>
  <si>
    <t>ФОТ в месяц*11,5мес. (21452,17 руб.*11,5 мес)</t>
  </si>
  <si>
    <t>614,08 руб. *кол-во дней (614,08 руб. * 16 дней)</t>
  </si>
  <si>
    <t>абонентская плата (телефон) за декабрь 2022г.</t>
  </si>
  <si>
    <t>677,72 м3*129,26 руб.</t>
  </si>
  <si>
    <t>677,72 м3*91,18 руб.</t>
  </si>
  <si>
    <t>36м3*899,15 руб.</t>
  </si>
  <si>
    <t>замена и ремонт сиситемы автоматической пожарной сигнализации</t>
  </si>
  <si>
    <t>ремонт крыш летних веранд</t>
  </si>
  <si>
    <t>организация охраны с помощью технических средств охраны и безопастности</t>
  </si>
  <si>
    <t>ковер</t>
  </si>
  <si>
    <t>шкаф</t>
  </si>
  <si>
    <t>Продукты питания долг 2022г.</t>
  </si>
  <si>
    <t>Плата за обращение с твердыми комунальными отходами, декабрь 2022 г.</t>
  </si>
  <si>
    <t>сантехника</t>
  </si>
  <si>
    <t>линолеум</t>
  </si>
  <si>
    <t>спец. одежда</t>
  </si>
  <si>
    <t>комфорки для электроплиты</t>
  </si>
  <si>
    <t>10053 кВт *11,24 руб.</t>
  </si>
  <si>
    <t>58,82 Гкалл*1844,70руб.</t>
  </si>
  <si>
    <t>48,45 Гкалл*3131,30 руб.</t>
  </si>
  <si>
    <t>Всего по 07 01 0800002050 244</t>
  </si>
  <si>
    <t>07 01 0800002050 244</t>
  </si>
  <si>
    <t>замена окон и оконных блоков</t>
  </si>
  <si>
    <t>ФОТ в месяц*11,5мес. (101773,91руб.*11,5 мес)</t>
  </si>
  <si>
    <t>26610 кВт *11,24 руб.</t>
  </si>
  <si>
    <t>155,74 Гкалл*1844,70руб.</t>
  </si>
  <si>
    <t>128,25 Гкалл*3131,30 руб.</t>
  </si>
  <si>
    <t>614,08 руб. *кол-во дней (614,08 руб. * 57 дней)</t>
  </si>
  <si>
    <t>Увеличение стоимости осеновных средств</t>
  </si>
  <si>
    <t>игрушки, настольные игры</t>
  </si>
  <si>
    <t>принтер</t>
  </si>
  <si>
    <t>методлическая литература</t>
  </si>
  <si>
    <t>услуги по предоставлению реестров, долг 2022 г.</t>
  </si>
  <si>
    <t>проверка качества огнезащитной обработки деревянных конструкций</t>
  </si>
  <si>
    <t>28 февраля 2023 г.</t>
  </si>
  <si>
    <t>изменение сметных показателей по МКДОУ д/с "Ручеек" п. Речной  на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</si>
</sst>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 horizontal="left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59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0" xfId="59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" fontId="0" fillId="0" borderId="10" xfId="59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5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0" xfId="59" applyNumberFormat="1" applyFont="1" applyBorder="1" applyAlignment="1">
      <alignment horizontal="center" vertical="center"/>
    </xf>
    <xf numFmtId="4" fontId="0" fillId="33" borderId="10" xfId="5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8" fontId="2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188" fontId="0" fillId="0" borderId="10" xfId="59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8" fontId="2" fillId="0" borderId="10" xfId="59" applyNumberFormat="1" applyFont="1" applyBorder="1" applyAlignment="1">
      <alignment horizontal="center"/>
    </xf>
    <xf numFmtId="188" fontId="0" fillId="0" borderId="10" xfId="59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0" fillId="0" borderId="10" xfId="59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187" fontId="0" fillId="0" borderId="0" xfId="59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2" fillId="0" borderId="13" xfId="33" applyNumberFormat="1" applyFont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0" fontId="42" fillId="0" borderId="13" xfId="33" applyNumberFormat="1" applyFont="1" applyBorder="1" applyAlignment="1" applyProtection="1">
      <alignment vertical="top" wrapText="1"/>
      <protection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4" fontId="0" fillId="0" borderId="10" xfId="59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87" fontId="0" fillId="0" borderId="0" xfId="59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14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6" s="8" customFormat="1" ht="12.75">
      <c r="A13" s="5">
        <v>211</v>
      </c>
      <c r="B13" s="6" t="s">
        <v>16</v>
      </c>
      <c r="C13" s="7">
        <v>2310600</v>
      </c>
      <c r="D13" s="7">
        <v>0</v>
      </c>
      <c r="E13" s="7">
        <f>C13+D13</f>
        <v>2310600</v>
      </c>
      <c r="F13" s="8">
        <f>C13/11.5</f>
        <v>200921.73913043478</v>
      </c>
    </row>
    <row r="14" spans="1:5" s="8" customFormat="1" ht="12.75">
      <c r="A14" s="5"/>
      <c r="B14" s="60" t="s">
        <v>110</v>
      </c>
      <c r="C14" s="7"/>
      <c r="D14" s="7"/>
      <c r="E14" s="7"/>
    </row>
    <row r="15" spans="1:6" s="8" customFormat="1" ht="12.75">
      <c r="A15" s="5" t="s">
        <v>15</v>
      </c>
      <c r="B15" s="6" t="s">
        <v>42</v>
      </c>
      <c r="C15" s="7">
        <v>246700</v>
      </c>
      <c r="D15" s="7">
        <v>0</v>
      </c>
      <c r="E15" s="7">
        <f>C15+D15</f>
        <v>246700</v>
      </c>
      <c r="F15" s="8">
        <f>C15/11.5</f>
        <v>21452.17391304348</v>
      </c>
    </row>
    <row r="16" spans="1:5" ht="12.75">
      <c r="A16" s="3"/>
      <c r="B16" s="60" t="s">
        <v>111</v>
      </c>
      <c r="C16" s="9"/>
      <c r="D16" s="9"/>
      <c r="E16" s="9"/>
    </row>
    <row r="17" spans="1:6" s="8" customFormat="1" ht="25.5">
      <c r="A17" s="5">
        <v>266</v>
      </c>
      <c r="B17" s="52" t="s">
        <v>43</v>
      </c>
      <c r="C17" s="7">
        <v>10000</v>
      </c>
      <c r="D17" s="7">
        <v>0</v>
      </c>
      <c r="E17" s="7">
        <f>C17+D17</f>
        <v>10000</v>
      </c>
      <c r="F17" s="8">
        <f>E17/614.08</f>
        <v>16.28452318916102</v>
      </c>
    </row>
    <row r="18" spans="1:5" s="8" customFormat="1" ht="12.75">
      <c r="A18" s="51"/>
      <c r="B18" s="60" t="s">
        <v>112</v>
      </c>
      <c r="C18" s="7"/>
      <c r="D18" s="7"/>
      <c r="E18" s="7"/>
    </row>
    <row r="19" spans="1:6" s="8" customFormat="1" ht="63.75" hidden="1">
      <c r="A19" s="5" t="s">
        <v>67</v>
      </c>
      <c r="B19" s="62" t="s">
        <v>68</v>
      </c>
      <c r="C19" s="7"/>
      <c r="D19" s="7">
        <v>0</v>
      </c>
      <c r="E19" s="7">
        <f>C19+D19</f>
        <v>0</v>
      </c>
      <c r="F19" s="8">
        <f>C19/483.64</f>
        <v>0</v>
      </c>
    </row>
    <row r="20" spans="1:5" s="8" customFormat="1" ht="12.75" hidden="1">
      <c r="A20" s="5"/>
      <c r="B20" s="60" t="s">
        <v>69</v>
      </c>
      <c r="C20" s="7"/>
      <c r="D20" s="7"/>
      <c r="E20" s="7"/>
    </row>
    <row r="21" spans="1:5" s="8" customFormat="1" ht="12.75" hidden="1">
      <c r="A21" s="5"/>
      <c r="B21" s="61"/>
      <c r="C21" s="7"/>
      <c r="D21" s="7"/>
      <c r="E21" s="7"/>
    </row>
    <row r="22" spans="1:5" s="8" customFormat="1" ht="12.75">
      <c r="A22" s="81" t="s">
        <v>70</v>
      </c>
      <c r="B22" s="82"/>
      <c r="C22" s="7">
        <f>C13+C15+C17+C19</f>
        <v>2567300</v>
      </c>
      <c r="D22" s="7">
        <f>D13+D15+D17+D19</f>
        <v>0</v>
      </c>
      <c r="E22" s="7">
        <f>E13+E15+E17+E19</f>
        <v>2567300</v>
      </c>
    </row>
    <row r="23" spans="1:6" s="8" customFormat="1" ht="12.75">
      <c r="A23" s="10"/>
      <c r="B23" s="10"/>
      <c r="C23" s="11"/>
      <c r="D23" s="11"/>
      <c r="E23" s="11"/>
      <c r="F23" s="12"/>
    </row>
    <row r="24" spans="1:5" s="14" customFormat="1" ht="14.25" customHeight="1">
      <c r="A24" s="13"/>
      <c r="C24" s="15"/>
      <c r="D24" s="15"/>
      <c r="E24" s="15"/>
    </row>
    <row r="25" spans="1:5" s="14" customFormat="1" ht="12.75">
      <c r="A25" s="16" t="s">
        <v>51</v>
      </c>
      <c r="B25" s="16"/>
      <c r="C25" s="13" t="s">
        <v>4</v>
      </c>
      <c r="D25" s="76" t="s">
        <v>91</v>
      </c>
      <c r="E25" s="77"/>
    </row>
    <row r="26" spans="1:5" s="14" customFormat="1" ht="12.75">
      <c r="A26" s="13"/>
      <c r="B26" s="17"/>
      <c r="C26" s="15" t="s">
        <v>5</v>
      </c>
      <c r="D26" s="15"/>
      <c r="E26" s="15"/>
    </row>
    <row r="27" spans="1:5" s="14" customFormat="1" ht="12.75">
      <c r="A27" s="13"/>
      <c r="B27" s="17"/>
      <c r="C27" s="15"/>
      <c r="D27" s="15"/>
      <c r="E27" s="15"/>
    </row>
    <row r="28" spans="1:5" s="14" customFormat="1" ht="12.75">
      <c r="A28" s="78" t="s">
        <v>7</v>
      </c>
      <c r="B28" s="78"/>
      <c r="C28" s="15" t="s">
        <v>6</v>
      </c>
      <c r="D28" s="79" t="s">
        <v>35</v>
      </c>
      <c r="E28" s="79"/>
    </row>
    <row r="29" spans="1:5" s="14" customFormat="1" ht="12.75">
      <c r="A29" s="13"/>
      <c r="C29" s="15" t="s">
        <v>5</v>
      </c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</sheetData>
  <sheetProtection/>
  <mergeCells count="7">
    <mergeCell ref="D25:E25"/>
    <mergeCell ref="A28:B28"/>
    <mergeCell ref="D28:E28"/>
    <mergeCell ref="A7:E7"/>
    <mergeCell ref="A8:E8"/>
    <mergeCell ref="A9:E9"/>
    <mergeCell ref="A22:B2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4.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28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5" s="8" customFormat="1" ht="12.75">
      <c r="A13" s="5" t="s">
        <v>44</v>
      </c>
      <c r="B13" s="6" t="s">
        <v>16</v>
      </c>
      <c r="C13" s="7">
        <v>3337000</v>
      </c>
      <c r="D13" s="7">
        <v>0</v>
      </c>
      <c r="E13" s="7">
        <f>C13+D13</f>
        <v>3337000</v>
      </c>
    </row>
    <row r="14" spans="1:6" s="8" customFormat="1" ht="12.75">
      <c r="A14" s="5"/>
      <c r="B14" s="60" t="s">
        <v>102</v>
      </c>
      <c r="C14" s="7"/>
      <c r="D14" s="7"/>
      <c r="E14" s="7"/>
      <c r="F14" s="8">
        <f>C13/11.5</f>
        <v>290173.9130434783</v>
      </c>
    </row>
    <row r="15" spans="1:5" s="8" customFormat="1" ht="12.75">
      <c r="A15" s="5" t="s">
        <v>45</v>
      </c>
      <c r="B15" s="6" t="s">
        <v>16</v>
      </c>
      <c r="C15" s="7">
        <v>237400</v>
      </c>
      <c r="D15" s="7">
        <v>0</v>
      </c>
      <c r="E15" s="7">
        <f>C15+D15</f>
        <v>237400</v>
      </c>
    </row>
    <row r="16" spans="1:6" s="8" customFormat="1" ht="12.75">
      <c r="A16" s="5"/>
      <c r="B16" s="60" t="s">
        <v>103</v>
      </c>
      <c r="C16" s="7"/>
      <c r="D16" s="7"/>
      <c r="E16" s="7"/>
      <c r="F16" s="8">
        <f>C15/11.5</f>
        <v>20643.478260869564</v>
      </c>
    </row>
    <row r="17" spans="1:5" s="8" customFormat="1" ht="25.5">
      <c r="A17" s="5" t="s">
        <v>46</v>
      </c>
      <c r="B17" s="52" t="s">
        <v>43</v>
      </c>
      <c r="C17" s="7">
        <v>35000</v>
      </c>
      <c r="D17" s="7">
        <v>0</v>
      </c>
      <c r="E17" s="7">
        <f>C17+D17</f>
        <v>35000</v>
      </c>
    </row>
    <row r="18" spans="1:6" s="8" customFormat="1" ht="12.75">
      <c r="A18" s="5"/>
      <c r="B18" s="60" t="s">
        <v>138</v>
      </c>
      <c r="C18" s="7"/>
      <c r="D18" s="7"/>
      <c r="E18" s="7"/>
      <c r="F18" s="8">
        <f>C17/614.08</f>
        <v>56.995831162063574</v>
      </c>
    </row>
    <row r="19" spans="1:5" s="8" customFormat="1" ht="12.75" hidden="1">
      <c r="A19" s="5"/>
      <c r="B19" s="6"/>
      <c r="C19" s="7"/>
      <c r="D19" s="7"/>
      <c r="E19" s="7"/>
    </row>
    <row r="20" spans="1:5" s="8" customFormat="1" ht="12.75" hidden="1">
      <c r="A20" s="5"/>
      <c r="B20" s="6"/>
      <c r="C20" s="7"/>
      <c r="D20" s="7"/>
      <c r="E20" s="7"/>
    </row>
    <row r="21" spans="1:5" ht="12.75" hidden="1">
      <c r="A21" s="3"/>
      <c r="B21" s="4"/>
      <c r="C21" s="9"/>
      <c r="D21" s="9"/>
      <c r="E21" s="9"/>
    </row>
    <row r="22" spans="1:5" s="8" customFormat="1" ht="12.75" hidden="1">
      <c r="A22" s="5"/>
      <c r="B22" s="6"/>
      <c r="C22" s="7"/>
      <c r="D22" s="7"/>
      <c r="E22" s="7"/>
    </row>
    <row r="23" spans="1:5" ht="12.75" hidden="1">
      <c r="A23" s="3"/>
      <c r="B23" s="4"/>
      <c r="C23" s="9"/>
      <c r="D23" s="9"/>
      <c r="E23" s="9"/>
    </row>
    <row r="24" spans="1:5" s="8" customFormat="1" ht="12.75">
      <c r="A24" s="81" t="s">
        <v>84</v>
      </c>
      <c r="B24" s="82"/>
      <c r="C24" s="7">
        <f>C13+C15+C17</f>
        <v>3609400</v>
      </c>
      <c r="D24" s="7">
        <f>D13+D15+D17</f>
        <v>0</v>
      </c>
      <c r="E24" s="7">
        <f>E13+E15+E17</f>
        <v>3609400</v>
      </c>
    </row>
    <row r="25" spans="1:6" s="8" customFormat="1" ht="12.75">
      <c r="A25" s="10"/>
      <c r="B25" s="10"/>
      <c r="C25" s="11"/>
      <c r="D25" s="11"/>
      <c r="E25" s="11"/>
      <c r="F25" s="12"/>
    </row>
    <row r="26" spans="1:5" s="14" customFormat="1" ht="12.75">
      <c r="A26" s="13"/>
      <c r="C26" s="15"/>
      <c r="D26" s="15"/>
      <c r="E26" s="15"/>
    </row>
    <row r="27" spans="1:5" s="14" customFormat="1" ht="12.75">
      <c r="A27" s="16" t="s">
        <v>51</v>
      </c>
      <c r="B27" s="16"/>
      <c r="C27" s="13" t="s">
        <v>4</v>
      </c>
      <c r="D27" s="76" t="s">
        <v>91</v>
      </c>
      <c r="E27" s="77"/>
    </row>
    <row r="28" spans="1:5" s="14" customFormat="1" ht="12.75">
      <c r="A28" s="13"/>
      <c r="B28" s="17"/>
      <c r="C28" s="15" t="s">
        <v>5</v>
      </c>
      <c r="D28" s="15"/>
      <c r="E28" s="15"/>
    </row>
    <row r="29" spans="1:5" s="14" customFormat="1" ht="12.75">
      <c r="A29" s="13"/>
      <c r="B29" s="17"/>
      <c r="C29" s="15"/>
      <c r="D29" s="15"/>
      <c r="E29" s="15"/>
    </row>
    <row r="30" spans="1:5" s="14" customFormat="1" ht="12.75">
      <c r="A30" s="78" t="s">
        <v>7</v>
      </c>
      <c r="B30" s="78"/>
      <c r="C30" s="15" t="s">
        <v>6</v>
      </c>
      <c r="D30" s="79" t="s">
        <v>35</v>
      </c>
      <c r="E30" s="79"/>
    </row>
    <row r="31" spans="1:5" s="14" customFormat="1" ht="12.75">
      <c r="A31" s="13"/>
      <c r="C31" s="15" t="s">
        <v>5</v>
      </c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1:5" s="14" customFormat="1" ht="12.75">
      <c r="A40" s="13"/>
      <c r="C40" s="15"/>
      <c r="D40" s="15"/>
      <c r="E40" s="15"/>
    </row>
    <row r="41" spans="1:5" s="14" customFormat="1" ht="12.75">
      <c r="A41" s="13"/>
      <c r="C41" s="15"/>
      <c r="D41" s="15"/>
      <c r="E41" s="15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  <row r="65" spans="3:5" ht="12.75">
      <c r="C65" s="18"/>
      <c r="D65" s="18"/>
      <c r="E65" s="18"/>
    </row>
    <row r="66" spans="3:5" ht="12.75">
      <c r="C66" s="18"/>
      <c r="D66" s="18"/>
      <c r="E66" s="18"/>
    </row>
  </sheetData>
  <sheetProtection/>
  <mergeCells count="7">
    <mergeCell ref="D27:E27"/>
    <mergeCell ref="A30:B30"/>
    <mergeCell ref="D30:E30"/>
    <mergeCell ref="A7:E7"/>
    <mergeCell ref="A8:E8"/>
    <mergeCell ref="A9:E9"/>
    <mergeCell ref="A24:B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0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29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5" s="8" customFormat="1" ht="12.75">
      <c r="A13" s="5" t="s">
        <v>47</v>
      </c>
      <c r="B13" s="6" t="s">
        <v>18</v>
      </c>
      <c r="C13" s="7">
        <v>1018200</v>
      </c>
      <c r="D13" s="7">
        <v>0</v>
      </c>
      <c r="E13" s="7">
        <f>C13+D13</f>
        <v>1018200</v>
      </c>
    </row>
    <row r="14" spans="1:5" s="8" customFormat="1" ht="12.75">
      <c r="A14" s="5"/>
      <c r="B14" s="60" t="s">
        <v>65</v>
      </c>
      <c r="C14" s="7"/>
      <c r="D14" s="7"/>
      <c r="E14" s="7"/>
    </row>
    <row r="15" spans="1:5" s="8" customFormat="1" ht="12.75">
      <c r="A15" s="5" t="s">
        <v>48</v>
      </c>
      <c r="B15" s="6" t="s">
        <v>18</v>
      </c>
      <c r="C15" s="7">
        <v>71700</v>
      </c>
      <c r="D15" s="7">
        <v>0</v>
      </c>
      <c r="E15" s="7">
        <f>C15+D15</f>
        <v>71700</v>
      </c>
    </row>
    <row r="16" spans="1:5" s="8" customFormat="1" ht="16.5" customHeight="1">
      <c r="A16" s="5"/>
      <c r="B16" s="60" t="s">
        <v>65</v>
      </c>
      <c r="C16" s="7"/>
      <c r="D16" s="7"/>
      <c r="E16" s="7"/>
    </row>
    <row r="17" spans="1:5" ht="12.75" customHeight="1">
      <c r="A17" s="3"/>
      <c r="B17" s="4"/>
      <c r="C17" s="9"/>
      <c r="D17" s="9"/>
      <c r="E17" s="9"/>
    </row>
    <row r="18" spans="1:5" s="8" customFormat="1" ht="16.5" customHeight="1">
      <c r="A18" s="81" t="s">
        <v>85</v>
      </c>
      <c r="B18" s="82"/>
      <c r="C18" s="7">
        <f>C13+C15</f>
        <v>1089900</v>
      </c>
      <c r="D18" s="7">
        <f>D13+D15</f>
        <v>0</v>
      </c>
      <c r="E18" s="7">
        <f>E13+E15</f>
        <v>1089900</v>
      </c>
    </row>
    <row r="19" spans="1:6" s="8" customFormat="1" ht="12.75">
      <c r="A19" s="10"/>
      <c r="B19" s="10"/>
      <c r="C19" s="11"/>
      <c r="D19" s="11"/>
      <c r="E19" s="11"/>
      <c r="F19" s="12"/>
    </row>
    <row r="20" spans="1:5" s="14" customFormat="1" ht="14.25" customHeight="1">
      <c r="A20" s="13"/>
      <c r="C20" s="15"/>
      <c r="D20" s="15"/>
      <c r="E20" s="15"/>
    </row>
    <row r="21" spans="1:5" s="14" customFormat="1" ht="12.75">
      <c r="A21" s="16" t="s">
        <v>51</v>
      </c>
      <c r="B21" s="16"/>
      <c r="C21" s="13" t="s">
        <v>4</v>
      </c>
      <c r="D21" s="76" t="s">
        <v>91</v>
      </c>
      <c r="E21" s="77"/>
    </row>
    <row r="22" spans="1:5" s="14" customFormat="1" ht="12.75">
      <c r="A22" s="13"/>
      <c r="B22" s="17"/>
      <c r="C22" s="15" t="s">
        <v>5</v>
      </c>
      <c r="D22" s="15"/>
      <c r="E22" s="15"/>
    </row>
    <row r="23" spans="1:5" s="14" customFormat="1" ht="12.75">
      <c r="A23" s="13"/>
      <c r="B23" s="17"/>
      <c r="C23" s="15"/>
      <c r="D23" s="15"/>
      <c r="E23" s="15"/>
    </row>
    <row r="24" spans="1:5" s="14" customFormat="1" ht="12.75">
      <c r="A24" s="78" t="s">
        <v>7</v>
      </c>
      <c r="B24" s="78"/>
      <c r="C24" s="15" t="s">
        <v>6</v>
      </c>
      <c r="D24" s="79" t="s">
        <v>35</v>
      </c>
      <c r="E24" s="79"/>
    </row>
    <row r="25" spans="1:5" s="14" customFormat="1" ht="12.75">
      <c r="A25" s="13"/>
      <c r="C25" s="15" t="s">
        <v>5</v>
      </c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</sheetData>
  <sheetProtection/>
  <mergeCells count="7">
    <mergeCell ref="D21:E21"/>
    <mergeCell ref="A24:B24"/>
    <mergeCell ref="D24:E24"/>
    <mergeCell ref="A7:E7"/>
    <mergeCell ref="A8:E8"/>
    <mergeCell ref="A9:E9"/>
    <mergeCell ref="A18:B18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30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2"/>
      <c r="B12" s="2"/>
      <c r="C12" s="2"/>
      <c r="D12" s="2"/>
      <c r="E12" s="2"/>
    </row>
    <row r="13" spans="1:5" s="8" customFormat="1" ht="12.75">
      <c r="A13" s="5" t="s">
        <v>106</v>
      </c>
      <c r="B13" s="52" t="s">
        <v>139</v>
      </c>
      <c r="C13" s="7">
        <f>SUM(C14:C15)</f>
        <v>30000</v>
      </c>
      <c r="D13" s="7">
        <f>SUM(D14:D15)</f>
        <v>0</v>
      </c>
      <c r="E13" s="7">
        <f>SUM(E14:E15)</f>
        <v>30000</v>
      </c>
    </row>
    <row r="14" spans="1:5" s="8" customFormat="1" ht="12.75">
      <c r="A14" s="3"/>
      <c r="B14" s="54" t="s">
        <v>141</v>
      </c>
      <c r="C14" s="20">
        <v>30000</v>
      </c>
      <c r="D14" s="20"/>
      <c r="E14" s="20">
        <f>C14+D14</f>
        <v>30000</v>
      </c>
    </row>
    <row r="15" spans="1:5" s="8" customFormat="1" ht="12.75">
      <c r="A15" s="3"/>
      <c r="B15" s="4"/>
      <c r="C15" s="20"/>
      <c r="D15" s="20"/>
      <c r="E15" s="20"/>
    </row>
    <row r="16" spans="1:5" s="8" customFormat="1" ht="25.5">
      <c r="A16" s="5" t="s">
        <v>93</v>
      </c>
      <c r="B16" s="52" t="s">
        <v>49</v>
      </c>
      <c r="C16" s="7">
        <f>SUM(C17:C19)</f>
        <v>40400</v>
      </c>
      <c r="D16" s="7">
        <f>SUM(D17:D19)</f>
        <v>0</v>
      </c>
      <c r="E16" s="7">
        <f>SUM(E17:E19)</f>
        <v>40400</v>
      </c>
    </row>
    <row r="17" spans="1:5" s="8" customFormat="1" ht="12.75">
      <c r="A17" s="3"/>
      <c r="B17" s="54" t="s">
        <v>140</v>
      </c>
      <c r="C17" s="20">
        <v>30400</v>
      </c>
      <c r="D17" s="20"/>
      <c r="E17" s="20">
        <f>C17+D17</f>
        <v>30400</v>
      </c>
    </row>
    <row r="18" spans="1:5" s="8" customFormat="1" ht="12.75">
      <c r="A18" s="3"/>
      <c r="B18" s="54" t="s">
        <v>142</v>
      </c>
      <c r="C18" s="20">
        <v>10000</v>
      </c>
      <c r="D18" s="20"/>
      <c r="E18" s="20">
        <f>C18+D18</f>
        <v>10000</v>
      </c>
    </row>
    <row r="19" spans="1:5" s="8" customFormat="1" ht="12.75">
      <c r="A19" s="3"/>
      <c r="B19" s="4"/>
      <c r="C19" s="20"/>
      <c r="D19" s="20"/>
      <c r="E19" s="20"/>
    </row>
    <row r="20" spans="1:5" s="8" customFormat="1" ht="12.75">
      <c r="A20" s="81" t="s">
        <v>86</v>
      </c>
      <c r="B20" s="82"/>
      <c r="C20" s="7">
        <f>C13+C16</f>
        <v>70400</v>
      </c>
      <c r="D20" s="7">
        <f>D13+D16</f>
        <v>0</v>
      </c>
      <c r="E20" s="7">
        <f>E13+E16</f>
        <v>70400</v>
      </c>
    </row>
    <row r="21" spans="1:6" s="8" customFormat="1" ht="12.75">
      <c r="A21" s="10"/>
      <c r="B21" s="10"/>
      <c r="C21" s="11"/>
      <c r="D21" s="11"/>
      <c r="E21" s="11"/>
      <c r="F21" s="12"/>
    </row>
    <row r="22" spans="1:5" s="14" customFormat="1" ht="14.25" customHeight="1">
      <c r="A22" s="13"/>
      <c r="C22" s="15"/>
      <c r="D22" s="15"/>
      <c r="E22" s="15"/>
    </row>
    <row r="23" spans="1:5" s="14" customFormat="1" ht="12.75">
      <c r="A23" s="16" t="s">
        <v>51</v>
      </c>
      <c r="B23" s="16"/>
      <c r="C23" s="13" t="s">
        <v>4</v>
      </c>
      <c r="D23" s="76" t="s">
        <v>91</v>
      </c>
      <c r="E23" s="77"/>
    </row>
    <row r="24" spans="1:5" s="14" customFormat="1" ht="12.75">
      <c r="A24" s="13"/>
      <c r="B24" s="17"/>
      <c r="C24" s="15" t="s">
        <v>5</v>
      </c>
      <c r="D24" s="15"/>
      <c r="E24" s="15"/>
    </row>
    <row r="25" spans="1:5" s="14" customFormat="1" ht="12.75">
      <c r="A25" s="13"/>
      <c r="B25" s="17"/>
      <c r="C25" s="15"/>
      <c r="D25" s="15"/>
      <c r="E25" s="15"/>
    </row>
    <row r="26" spans="1:5" s="14" customFormat="1" ht="12.75">
      <c r="A26" s="78" t="s">
        <v>7</v>
      </c>
      <c r="B26" s="78"/>
      <c r="C26" s="15" t="s">
        <v>6</v>
      </c>
      <c r="D26" s="79" t="s">
        <v>35</v>
      </c>
      <c r="E26" s="79"/>
    </row>
    <row r="27" spans="1:5" s="14" customFormat="1" ht="12.75">
      <c r="A27" s="13"/>
      <c r="C27" s="15" t="s">
        <v>5</v>
      </c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</sheetData>
  <sheetProtection/>
  <mergeCells count="7">
    <mergeCell ref="D23:E23"/>
    <mergeCell ref="A26:B26"/>
    <mergeCell ref="D26:E26"/>
    <mergeCell ref="A7:E7"/>
    <mergeCell ref="A8:E8"/>
    <mergeCell ref="A9:E9"/>
    <mergeCell ref="A20:B2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1" max="1" width="9.140625" style="38" customWidth="1"/>
    <col min="2" max="2" width="45.57421875" style="38" customWidth="1"/>
    <col min="3" max="3" width="14.7109375" style="38" customWidth="1"/>
    <col min="4" max="4" width="11.00390625" style="38" customWidth="1"/>
    <col min="5" max="5" width="13.8515625" style="38" customWidth="1"/>
    <col min="6" max="16384" width="9.140625" style="38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6" ht="12.75"/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61</v>
      </c>
      <c r="B9" s="84"/>
      <c r="C9" s="84"/>
      <c r="D9" s="84"/>
      <c r="E9" s="84"/>
    </row>
    <row r="10" spans="1:5" ht="15.75">
      <c r="A10" s="37"/>
      <c r="B10" s="37"/>
      <c r="C10" s="37"/>
      <c r="D10" s="37"/>
      <c r="E10" s="37"/>
    </row>
    <row r="11" spans="1:5" ht="30" customHeight="1">
      <c r="A11" s="2" t="s">
        <v>57</v>
      </c>
      <c r="B11" s="39" t="s">
        <v>2</v>
      </c>
      <c r="C11" s="39" t="s">
        <v>3</v>
      </c>
      <c r="D11" s="39"/>
      <c r="E11" s="39" t="s">
        <v>0</v>
      </c>
    </row>
    <row r="12" spans="1:5" ht="12.75">
      <c r="A12" s="22"/>
      <c r="B12" s="23"/>
      <c r="C12" s="22"/>
      <c r="D12" s="22"/>
      <c r="E12" s="22"/>
    </row>
    <row r="13" spans="1:5" s="41" customFormat="1" ht="25.5">
      <c r="A13" s="5">
        <v>214</v>
      </c>
      <c r="B13" s="52" t="s">
        <v>60</v>
      </c>
      <c r="C13" s="40">
        <f>C14</f>
        <v>437700</v>
      </c>
      <c r="D13" s="40">
        <f>D14</f>
        <v>0</v>
      </c>
      <c r="E13" s="40">
        <f>C13+D13</f>
        <v>437700</v>
      </c>
    </row>
    <row r="14" spans="1:5" s="41" customFormat="1" ht="15.75" customHeight="1">
      <c r="A14" s="24"/>
      <c r="B14" s="42" t="s">
        <v>37</v>
      </c>
      <c r="C14" s="43">
        <v>437700</v>
      </c>
      <c r="D14" s="43"/>
      <c r="E14" s="43">
        <f>C14+D14</f>
        <v>437700</v>
      </c>
    </row>
    <row r="15" spans="1:5" ht="12.75">
      <c r="A15" s="22"/>
      <c r="B15" s="23"/>
      <c r="C15" s="43"/>
      <c r="D15" s="43"/>
      <c r="E15" s="43"/>
    </row>
    <row r="16" spans="1:5" s="41" customFormat="1" ht="18" customHeight="1">
      <c r="A16" s="81" t="s">
        <v>87</v>
      </c>
      <c r="B16" s="83"/>
      <c r="C16" s="40">
        <f>C13</f>
        <v>437700</v>
      </c>
      <c r="D16" s="40">
        <f>D13</f>
        <v>0</v>
      </c>
      <c r="E16" s="40">
        <f>E13</f>
        <v>437700</v>
      </c>
    </row>
    <row r="17" spans="1:5" s="41" customFormat="1" ht="12.75">
      <c r="A17" s="27"/>
      <c r="B17" s="27"/>
      <c r="C17" s="44"/>
      <c r="D17" s="44"/>
      <c r="E17" s="44"/>
    </row>
    <row r="18" spans="1:5" s="33" customFormat="1" ht="12.75">
      <c r="A18" s="32"/>
      <c r="C18" s="32"/>
      <c r="D18" s="32"/>
      <c r="E18" s="32"/>
    </row>
    <row r="19" spans="1:5" s="14" customFormat="1" ht="12.75">
      <c r="A19" s="16" t="s">
        <v>51</v>
      </c>
      <c r="B19" s="16"/>
      <c r="C19" s="13" t="s">
        <v>4</v>
      </c>
      <c r="D19" s="76" t="s">
        <v>91</v>
      </c>
      <c r="E19" s="77"/>
    </row>
    <row r="20" spans="1:5" s="14" customFormat="1" ht="12.75">
      <c r="A20" s="13"/>
      <c r="B20" s="17"/>
      <c r="C20" s="15" t="s">
        <v>5</v>
      </c>
      <c r="D20" s="15"/>
      <c r="E20" s="15"/>
    </row>
    <row r="21" spans="1:5" s="14" customFormat="1" ht="12.75">
      <c r="A21" s="13"/>
      <c r="B21" s="17"/>
      <c r="C21" s="15"/>
      <c r="D21" s="15"/>
      <c r="E21" s="15"/>
    </row>
    <row r="22" spans="1:5" s="14" customFormat="1" ht="12.75">
      <c r="A22" s="78" t="s">
        <v>7</v>
      </c>
      <c r="B22" s="78"/>
      <c r="C22" s="15" t="s">
        <v>6</v>
      </c>
      <c r="D22" s="79" t="s">
        <v>35</v>
      </c>
      <c r="E22" s="79"/>
    </row>
    <row r="23" spans="1:5" s="33" customFormat="1" ht="12.75">
      <c r="A23" s="32"/>
      <c r="C23" s="32" t="s">
        <v>5</v>
      </c>
      <c r="D23" s="32"/>
      <c r="E23" s="32"/>
    </row>
    <row r="24" spans="1:5" s="33" customFormat="1" ht="12.75">
      <c r="A24" s="32"/>
      <c r="C24" s="32"/>
      <c r="D24" s="32"/>
      <c r="E24" s="32"/>
    </row>
    <row r="25" spans="1:5" s="33" customFormat="1" ht="12.75">
      <c r="A25" s="32"/>
      <c r="C25" s="32"/>
      <c r="D25" s="32"/>
      <c r="E25" s="32"/>
    </row>
    <row r="26" spans="1:5" s="33" customFormat="1" ht="12.75">
      <c r="A26" s="32"/>
      <c r="C26" s="32"/>
      <c r="D26" s="32"/>
      <c r="E26" s="32"/>
    </row>
    <row r="27" spans="1:5" s="33" customFormat="1" ht="12.75">
      <c r="A27" s="32"/>
      <c r="C27" s="32"/>
      <c r="D27" s="32"/>
      <c r="E27" s="32"/>
    </row>
    <row r="28" spans="1:5" s="33" customFormat="1" ht="12.75">
      <c r="A28" s="32"/>
      <c r="C28" s="32"/>
      <c r="D28" s="32"/>
      <c r="E28" s="32"/>
    </row>
    <row r="29" spans="1:5" s="33" customFormat="1" ht="12.75">
      <c r="A29" s="32"/>
      <c r="C29" s="32"/>
      <c r="D29" s="32"/>
      <c r="E29" s="32"/>
    </row>
    <row r="30" spans="1:5" s="33" customFormat="1" ht="12.75">
      <c r="A30" s="32"/>
      <c r="C30" s="32"/>
      <c r="D30" s="32"/>
      <c r="E30" s="32"/>
    </row>
    <row r="31" spans="1:5" s="33" customFormat="1" ht="12.75">
      <c r="A31" s="32"/>
      <c r="C31" s="32"/>
      <c r="D31" s="32"/>
      <c r="E31" s="32"/>
    </row>
    <row r="32" spans="1:5" s="33" customFormat="1" ht="12.75">
      <c r="A32" s="32"/>
      <c r="C32" s="32"/>
      <c r="D32" s="32"/>
      <c r="E32" s="32"/>
    </row>
    <row r="33" spans="1:5" s="33" customFormat="1" ht="12.75">
      <c r="A33" s="32"/>
      <c r="C33" s="32"/>
      <c r="D33" s="32"/>
      <c r="E33" s="32"/>
    </row>
  </sheetData>
  <sheetProtection/>
  <mergeCells count="7">
    <mergeCell ref="D19:E19"/>
    <mergeCell ref="A22:B22"/>
    <mergeCell ref="D22:E22"/>
    <mergeCell ref="A7:E7"/>
    <mergeCell ref="A8:E8"/>
    <mergeCell ref="A9:E9"/>
    <mergeCell ref="A16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00390625" style="0" customWidth="1"/>
    <col min="5" max="5" width="13.8515625" style="0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38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>
        <v>226</v>
      </c>
      <c r="B13" s="6" t="s">
        <v>39</v>
      </c>
      <c r="C13" s="45">
        <f>SUM(C14:C16)</f>
        <v>4400</v>
      </c>
      <c r="D13" s="45">
        <f>SUM(D14:D16)</f>
        <v>0</v>
      </c>
      <c r="E13" s="45">
        <f>SUM(E14:E16)</f>
        <v>4400</v>
      </c>
    </row>
    <row r="14" spans="1:5" s="8" customFormat="1" ht="12.75">
      <c r="A14" s="5"/>
      <c r="B14" s="54" t="s">
        <v>40</v>
      </c>
      <c r="C14" s="46">
        <f>4400-500</f>
        <v>3900</v>
      </c>
      <c r="D14" s="46"/>
      <c r="E14" s="46">
        <f>C14+D14</f>
        <v>3900</v>
      </c>
    </row>
    <row r="15" spans="1:5" ht="12.75">
      <c r="A15" s="5"/>
      <c r="B15" s="54" t="s">
        <v>143</v>
      </c>
      <c r="C15" s="46">
        <v>500</v>
      </c>
      <c r="D15" s="46"/>
      <c r="E15" s="46">
        <f>C15+D15</f>
        <v>500</v>
      </c>
    </row>
    <row r="16" spans="1:5" s="8" customFormat="1" ht="18" customHeight="1">
      <c r="A16" s="3"/>
      <c r="B16" s="4"/>
      <c r="C16" s="43"/>
      <c r="D16" s="43"/>
      <c r="E16" s="43"/>
    </row>
    <row r="17" spans="1:5" s="8" customFormat="1" ht="12.75">
      <c r="A17" s="81" t="s">
        <v>88</v>
      </c>
      <c r="B17" s="82"/>
      <c r="C17" s="45">
        <f>C13</f>
        <v>4400</v>
      </c>
      <c r="D17" s="45">
        <f>D13</f>
        <v>0</v>
      </c>
      <c r="E17" s="45">
        <f>E13</f>
        <v>4400</v>
      </c>
    </row>
    <row r="18" spans="1:5" s="14" customFormat="1" ht="12.75">
      <c r="A18" s="10"/>
      <c r="B18" s="10"/>
      <c r="C18" s="47"/>
      <c r="D18" s="47"/>
      <c r="E18" s="47"/>
    </row>
    <row r="19" spans="1:5" s="14" customFormat="1" ht="12.75">
      <c r="A19" s="13"/>
      <c r="C19" s="13"/>
      <c r="D19" s="13"/>
      <c r="E19" s="13"/>
    </row>
    <row r="20" spans="1:5" s="14" customFormat="1" ht="12.75">
      <c r="A20" s="16" t="s">
        <v>51</v>
      </c>
      <c r="B20" s="16"/>
      <c r="C20" s="13" t="s">
        <v>4</v>
      </c>
      <c r="D20" s="76" t="s">
        <v>91</v>
      </c>
      <c r="E20" s="77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78" t="s">
        <v>7</v>
      </c>
      <c r="B23" s="78"/>
      <c r="C23" s="15" t="s">
        <v>6</v>
      </c>
      <c r="D23" s="79" t="s">
        <v>35</v>
      </c>
      <c r="E23" s="79"/>
    </row>
    <row r="24" spans="1:5" s="14" customFormat="1" ht="12.75">
      <c r="A24" s="13"/>
      <c r="C24" s="13" t="s">
        <v>5</v>
      </c>
      <c r="D24" s="13"/>
      <c r="E24" s="13"/>
    </row>
    <row r="25" spans="1:5" s="14" customFormat="1" ht="12.75">
      <c r="A25" s="13"/>
      <c r="C25" s="13"/>
      <c r="D25" s="13"/>
      <c r="E25" s="13"/>
    </row>
    <row r="26" spans="1:5" s="14" customFormat="1" ht="12.75">
      <c r="A26" s="13"/>
      <c r="C26" s="13"/>
      <c r="D26" s="13"/>
      <c r="E26" s="13"/>
    </row>
    <row r="27" spans="1:5" s="14" customFormat="1" ht="12.75">
      <c r="A27" s="13"/>
      <c r="C27" s="13"/>
      <c r="D27" s="13"/>
      <c r="E27" s="13"/>
    </row>
    <row r="28" spans="1:5" s="14" customFormat="1" ht="12.75">
      <c r="A28" s="13"/>
      <c r="C28" s="13"/>
      <c r="D28" s="13"/>
      <c r="E28" s="13"/>
    </row>
    <row r="29" spans="1:5" s="14" customFormat="1" ht="12.75">
      <c r="A29" s="13"/>
      <c r="C29" s="13"/>
      <c r="D29" s="13"/>
      <c r="E29" s="13"/>
    </row>
    <row r="30" spans="1:5" s="14" customFormat="1" ht="12.75">
      <c r="A30" s="13"/>
      <c r="C30" s="13"/>
      <c r="D30" s="13"/>
      <c r="E30" s="13"/>
    </row>
    <row r="31" spans="1:5" s="14" customFormat="1" ht="12.75">
      <c r="A31" s="13"/>
      <c r="C31" s="13"/>
      <c r="D31" s="13"/>
      <c r="E31" s="13"/>
    </row>
    <row r="32" spans="1:5" s="14" customFormat="1" ht="12.75">
      <c r="A32" s="13"/>
      <c r="C32" s="13"/>
      <c r="D32" s="13"/>
      <c r="E32" s="13"/>
    </row>
    <row r="33" spans="1:5" s="14" customFormat="1" ht="12.75">
      <c r="A33" s="13"/>
      <c r="C33" s="13"/>
      <c r="D33" s="13"/>
      <c r="E33" s="13"/>
    </row>
    <row r="34" spans="1:5" ht="12.75">
      <c r="A34" s="13"/>
      <c r="B34" s="14"/>
      <c r="C34" s="13"/>
      <c r="D34" s="13"/>
      <c r="E34" s="13"/>
    </row>
  </sheetData>
  <sheetProtection/>
  <mergeCells count="7">
    <mergeCell ref="D20:E20"/>
    <mergeCell ref="A23:B23"/>
    <mergeCell ref="D23:E23"/>
    <mergeCell ref="A7:E7"/>
    <mergeCell ref="A8:E8"/>
    <mergeCell ref="A9:E9"/>
    <mergeCell ref="A17:B1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tabSelected="1" view="pageBreakPreview" zoomScaleSheetLayoutView="100" zoomScalePageLayoutView="0" workbookViewId="0" topLeftCell="A50">
      <selection activeCell="D37" sqref="D37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281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145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146</v>
      </c>
      <c r="B8" s="80"/>
      <c r="C8" s="80"/>
      <c r="D8" s="80"/>
      <c r="E8" s="80"/>
    </row>
    <row r="9" spans="1:5" ht="15.75">
      <c r="A9" s="80" t="s">
        <v>19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22"/>
      <c r="B12" s="23"/>
      <c r="C12" s="22"/>
      <c r="D12" s="22"/>
      <c r="E12" s="22"/>
    </row>
    <row r="13" spans="1:5" s="8" customFormat="1" ht="12.75">
      <c r="A13" s="24">
        <v>221</v>
      </c>
      <c r="B13" s="25" t="s">
        <v>20</v>
      </c>
      <c r="C13" s="26">
        <f>SUM(C14:C17)</f>
        <v>42000</v>
      </c>
      <c r="D13" s="26">
        <f>SUM(D14:D17)</f>
        <v>0</v>
      </c>
      <c r="E13" s="26">
        <f>SUM(E14:E17)</f>
        <v>42000</v>
      </c>
    </row>
    <row r="14" spans="1:5" s="8" customFormat="1" ht="12.75">
      <c r="A14" s="24"/>
      <c r="B14" s="70" t="s">
        <v>113</v>
      </c>
      <c r="C14" s="50">
        <v>90.6</v>
      </c>
      <c r="D14" s="50"/>
      <c r="E14" s="50">
        <f>C14+D14</f>
        <v>90.6</v>
      </c>
    </row>
    <row r="15" spans="1:5" s="8" customFormat="1" ht="12.75">
      <c r="A15" s="24"/>
      <c r="B15" s="54" t="s">
        <v>94</v>
      </c>
      <c r="C15" s="30">
        <v>22000</v>
      </c>
      <c r="D15" s="30"/>
      <c r="E15" s="30">
        <f>C15+D15</f>
        <v>22000</v>
      </c>
    </row>
    <row r="16" spans="1:5" s="8" customFormat="1" ht="12.75">
      <c r="A16" s="24"/>
      <c r="B16" s="54" t="s">
        <v>95</v>
      </c>
      <c r="C16" s="30">
        <f>20000-C14</f>
        <v>19909.4</v>
      </c>
      <c r="D16" s="30"/>
      <c r="E16" s="30">
        <f>C16+D16</f>
        <v>19909.4</v>
      </c>
    </row>
    <row r="17" spans="1:6" s="8" customFormat="1" ht="12.75">
      <c r="A17" s="22"/>
      <c r="B17" s="23"/>
      <c r="C17" s="30"/>
      <c r="D17" s="30"/>
      <c r="E17" s="30"/>
      <c r="F17" s="12"/>
    </row>
    <row r="18" spans="1:5" s="14" customFormat="1" ht="12.75">
      <c r="A18" s="24" t="s">
        <v>13</v>
      </c>
      <c r="B18" s="25" t="s">
        <v>11</v>
      </c>
      <c r="C18" s="26">
        <f>C19+C20</f>
        <v>180300</v>
      </c>
      <c r="D18" s="26">
        <f>D19+D20</f>
        <v>0</v>
      </c>
      <c r="E18" s="26">
        <f>E19+E20</f>
        <v>180300</v>
      </c>
    </row>
    <row r="19" spans="1:5" s="55" customFormat="1" ht="12.75" hidden="1">
      <c r="A19" s="53"/>
      <c r="B19" s="64" t="s">
        <v>96</v>
      </c>
      <c r="C19" s="50"/>
      <c r="D19" s="50"/>
      <c r="E19" s="50">
        <f>C19+D19</f>
        <v>0</v>
      </c>
    </row>
    <row r="20" spans="1:5" s="55" customFormat="1" ht="12.75">
      <c r="A20" s="53"/>
      <c r="B20" s="54" t="s">
        <v>11</v>
      </c>
      <c r="C20" s="50">
        <v>180300</v>
      </c>
      <c r="D20" s="50"/>
      <c r="E20" s="50">
        <f>C20+D20</f>
        <v>180300</v>
      </c>
    </row>
    <row r="21" spans="1:7" s="55" customFormat="1" ht="12.75">
      <c r="A21" s="53"/>
      <c r="B21" s="54" t="s">
        <v>114</v>
      </c>
      <c r="C21" s="50"/>
      <c r="D21" s="50"/>
      <c r="E21" s="50"/>
      <c r="F21" s="55">
        <f>831.25*113.49</f>
        <v>94338.5625</v>
      </c>
      <c r="G21" s="55">
        <f>F21+F22</f>
        <v>160597.5</v>
      </c>
    </row>
    <row r="22" spans="1:6" s="55" customFormat="1" ht="12.75">
      <c r="A22" s="53"/>
      <c r="B22" s="54" t="s">
        <v>115</v>
      </c>
      <c r="C22" s="50"/>
      <c r="D22" s="50"/>
      <c r="E22" s="50"/>
      <c r="F22" s="55">
        <f>831.25*79.71</f>
        <v>66258.9375</v>
      </c>
    </row>
    <row r="23" spans="1:5" s="14" customFormat="1" ht="12.75">
      <c r="A23" s="24"/>
      <c r="B23" s="25"/>
      <c r="C23" s="26"/>
      <c r="D23" s="26"/>
      <c r="E23" s="26"/>
    </row>
    <row r="24" spans="1:6" s="14" customFormat="1" ht="25.5">
      <c r="A24" s="5" t="s">
        <v>58</v>
      </c>
      <c r="B24" s="52" t="s">
        <v>59</v>
      </c>
      <c r="C24" s="7">
        <f>C25+C26</f>
        <v>32400</v>
      </c>
      <c r="D24" s="7">
        <f>D25+D26</f>
        <v>0</v>
      </c>
      <c r="E24" s="7">
        <f>E25+E26</f>
        <v>32400</v>
      </c>
      <c r="F24" s="58"/>
    </row>
    <row r="25" spans="1:6" s="14" customFormat="1" ht="25.5">
      <c r="A25" s="5"/>
      <c r="B25" s="49" t="s">
        <v>59</v>
      </c>
      <c r="C25" s="50">
        <f>32400-549.36</f>
        <v>31850.64</v>
      </c>
      <c r="D25" s="50"/>
      <c r="E25" s="50">
        <f>C25+D25</f>
        <v>31850.64</v>
      </c>
      <c r="F25" s="58"/>
    </row>
    <row r="26" spans="1:6" s="14" customFormat="1" ht="25.5">
      <c r="A26" s="5"/>
      <c r="B26" s="69" t="s">
        <v>123</v>
      </c>
      <c r="C26" s="50">
        <v>549.36</v>
      </c>
      <c r="D26" s="50"/>
      <c r="E26" s="50">
        <f>C26+D26</f>
        <v>549.36</v>
      </c>
      <c r="F26" s="58"/>
    </row>
    <row r="27" spans="1:6" s="14" customFormat="1" ht="12.75">
      <c r="A27" s="5"/>
      <c r="B27" s="49" t="s">
        <v>116</v>
      </c>
      <c r="C27" s="50"/>
      <c r="D27" s="50"/>
      <c r="E27" s="50"/>
      <c r="F27" s="58">
        <f>E24/899.15</f>
        <v>36.034032141466945</v>
      </c>
    </row>
    <row r="28" spans="1:6" s="14" customFormat="1" ht="12.75">
      <c r="A28" s="5"/>
      <c r="B28" s="6"/>
      <c r="C28" s="7"/>
      <c r="D28" s="7"/>
      <c r="E28" s="7"/>
      <c r="F28" s="58"/>
    </row>
    <row r="29" spans="1:6" s="14" customFormat="1" ht="12.75">
      <c r="A29" s="24">
        <v>225</v>
      </c>
      <c r="B29" s="25" t="s">
        <v>21</v>
      </c>
      <c r="C29" s="26">
        <f>SUM(C30:C41)</f>
        <v>331000</v>
      </c>
      <c r="D29" s="26">
        <f>SUM(D30:D41)</f>
        <v>0</v>
      </c>
      <c r="E29" s="26">
        <f>SUM(E30:E41)</f>
        <v>331000</v>
      </c>
      <c r="F29" s="14">
        <v>331000</v>
      </c>
    </row>
    <row r="30" spans="1:5" s="14" customFormat="1" ht="12.75">
      <c r="A30" s="24"/>
      <c r="B30" s="69" t="s">
        <v>104</v>
      </c>
      <c r="C30" s="50">
        <v>26000</v>
      </c>
      <c r="D30" s="26"/>
      <c r="E30" s="50">
        <f>C30+D30</f>
        <v>26000</v>
      </c>
    </row>
    <row r="31" spans="1:5" ht="25.5">
      <c r="A31" s="22"/>
      <c r="B31" s="71" t="s">
        <v>97</v>
      </c>
      <c r="C31" s="31">
        <f>3000-184</f>
        <v>2816</v>
      </c>
      <c r="D31" s="30">
        <v>-1200</v>
      </c>
      <c r="E31" s="31">
        <f aca="true" t="shared" si="0" ref="E31:E40">C31+D31</f>
        <v>1616</v>
      </c>
    </row>
    <row r="32" spans="1:5" ht="25.5">
      <c r="A32" s="22"/>
      <c r="B32" s="65" t="s">
        <v>72</v>
      </c>
      <c r="C32" s="31">
        <v>22000</v>
      </c>
      <c r="D32" s="30"/>
      <c r="E32" s="31">
        <f t="shared" si="0"/>
        <v>22000</v>
      </c>
    </row>
    <row r="33" spans="1:5" ht="12.75">
      <c r="A33" s="22"/>
      <c r="B33" s="64" t="s">
        <v>98</v>
      </c>
      <c r="C33" s="31">
        <v>15484</v>
      </c>
      <c r="D33" s="30"/>
      <c r="E33" s="31">
        <f t="shared" si="0"/>
        <v>15484</v>
      </c>
    </row>
    <row r="34" spans="1:5" ht="12.75">
      <c r="A34" s="22"/>
      <c r="B34" s="64" t="s">
        <v>99</v>
      </c>
      <c r="C34" s="31">
        <v>1200</v>
      </c>
      <c r="D34" s="30">
        <v>1200</v>
      </c>
      <c r="E34" s="31">
        <f t="shared" si="0"/>
        <v>2400</v>
      </c>
    </row>
    <row r="35" spans="1:5" ht="12.75">
      <c r="A35" s="22"/>
      <c r="B35" s="64" t="s">
        <v>71</v>
      </c>
      <c r="C35" s="31">
        <v>7500</v>
      </c>
      <c r="D35" s="30"/>
      <c r="E35" s="31">
        <f t="shared" si="0"/>
        <v>7500</v>
      </c>
    </row>
    <row r="36" spans="1:5" ht="25.5">
      <c r="A36" s="22"/>
      <c r="B36" s="65" t="s">
        <v>105</v>
      </c>
      <c r="C36" s="31">
        <v>25000</v>
      </c>
      <c r="D36" s="30"/>
      <c r="E36" s="31">
        <f t="shared" si="0"/>
        <v>25000</v>
      </c>
    </row>
    <row r="37" spans="1:5" ht="25.5">
      <c r="A37" s="22"/>
      <c r="B37" s="65" t="s">
        <v>117</v>
      </c>
      <c r="C37" s="31">
        <v>120000</v>
      </c>
      <c r="D37" s="30"/>
      <c r="E37" s="31">
        <f t="shared" si="0"/>
        <v>120000</v>
      </c>
    </row>
    <row r="38" spans="1:5" ht="12.75">
      <c r="A38" s="22"/>
      <c r="B38" s="64" t="s">
        <v>118</v>
      </c>
      <c r="C38" s="31">
        <v>91000</v>
      </c>
      <c r="D38" s="30"/>
      <c r="E38" s="31">
        <f t="shared" si="0"/>
        <v>91000</v>
      </c>
    </row>
    <row r="39" spans="1:5" ht="12.75">
      <c r="A39" s="22"/>
      <c r="B39" s="64" t="s">
        <v>107</v>
      </c>
      <c r="C39" s="31">
        <v>15000</v>
      </c>
      <c r="D39" s="30"/>
      <c r="E39" s="31">
        <f t="shared" si="0"/>
        <v>15000</v>
      </c>
    </row>
    <row r="40" spans="1:5" ht="25.5">
      <c r="A40" s="22"/>
      <c r="B40" s="49" t="s">
        <v>144</v>
      </c>
      <c r="C40" s="31">
        <v>5000</v>
      </c>
      <c r="D40" s="30"/>
      <c r="E40" s="31">
        <f t="shared" si="0"/>
        <v>5000</v>
      </c>
    </row>
    <row r="41" spans="1:5" ht="12.75">
      <c r="A41" s="22"/>
      <c r="B41" s="23"/>
      <c r="C41" s="31"/>
      <c r="D41" s="30"/>
      <c r="E41" s="31"/>
    </row>
    <row r="42" spans="1:5" ht="12.75">
      <c r="A42" s="24">
        <v>226</v>
      </c>
      <c r="B42" s="25" t="s">
        <v>22</v>
      </c>
      <c r="C42" s="26">
        <f>SUM(C43:C48)</f>
        <v>60000</v>
      </c>
      <c r="D42" s="26">
        <f>SUM(D43:D48)</f>
        <v>0</v>
      </c>
      <c r="E42" s="26">
        <f>SUM(E43:E48)</f>
        <v>60000</v>
      </c>
    </row>
    <row r="43" spans="1:5" ht="12.75" hidden="1">
      <c r="A43" s="22"/>
      <c r="B43" s="66" t="s">
        <v>73</v>
      </c>
      <c r="C43" s="30">
        <v>0</v>
      </c>
      <c r="D43" s="30"/>
      <c r="E43" s="30">
        <f>C43+D43</f>
        <v>0</v>
      </c>
    </row>
    <row r="44" spans="1:5" ht="12.75">
      <c r="A44" s="22"/>
      <c r="B44" s="56" t="s">
        <v>62</v>
      </c>
      <c r="C44" s="30">
        <v>30000</v>
      </c>
      <c r="D44" s="30"/>
      <c r="E44" s="30">
        <f>C44+D44</f>
        <v>30000</v>
      </c>
    </row>
    <row r="45" spans="1:5" ht="12.75">
      <c r="A45" s="22"/>
      <c r="B45" s="56" t="s">
        <v>74</v>
      </c>
      <c r="C45" s="30">
        <v>4000</v>
      </c>
      <c r="D45" s="30"/>
      <c r="E45" s="30">
        <f>C45+D45</f>
        <v>4000</v>
      </c>
    </row>
    <row r="46" spans="1:5" ht="12.75">
      <c r="A46" s="22"/>
      <c r="B46" s="57" t="s">
        <v>33</v>
      </c>
      <c r="C46" s="30">
        <v>5000</v>
      </c>
      <c r="D46" s="30"/>
      <c r="E46" s="30">
        <f>C46+D46</f>
        <v>5000</v>
      </c>
    </row>
    <row r="47" spans="1:6" ht="25.5">
      <c r="A47" s="53"/>
      <c r="B47" s="75" t="s">
        <v>119</v>
      </c>
      <c r="C47" s="50">
        <v>21000</v>
      </c>
      <c r="D47" s="50"/>
      <c r="E47" s="50">
        <f>C47+D47</f>
        <v>21000</v>
      </c>
      <c r="F47" s="74"/>
    </row>
    <row r="48" spans="1:5" ht="12.75">
      <c r="A48" s="22"/>
      <c r="B48" s="23"/>
      <c r="C48" s="30"/>
      <c r="D48" s="30"/>
      <c r="E48" s="30"/>
    </row>
    <row r="49" spans="1:5" ht="14.25" customHeight="1">
      <c r="A49" s="24">
        <v>310</v>
      </c>
      <c r="B49" s="6" t="s">
        <v>31</v>
      </c>
      <c r="C49" s="26">
        <f>SUM(C50:C52)</f>
        <v>417000</v>
      </c>
      <c r="D49" s="26">
        <f>SUM(D50:D52)</f>
        <v>0</v>
      </c>
      <c r="E49" s="26">
        <f>SUM(E50:E52)</f>
        <v>417000</v>
      </c>
    </row>
    <row r="50" spans="1:5" ht="14.25" customHeight="1">
      <c r="A50" s="22"/>
      <c r="B50" s="57" t="s">
        <v>120</v>
      </c>
      <c r="C50" s="30">
        <v>210000</v>
      </c>
      <c r="D50" s="30"/>
      <c r="E50" s="30">
        <f>C50+D50</f>
        <v>210000</v>
      </c>
    </row>
    <row r="51" spans="1:5" ht="12.75">
      <c r="A51" s="22"/>
      <c r="B51" s="57" t="s">
        <v>121</v>
      </c>
      <c r="C51" s="30">
        <v>207000</v>
      </c>
      <c r="D51" s="30"/>
      <c r="E51" s="30">
        <f>C51+D51</f>
        <v>207000</v>
      </c>
    </row>
    <row r="52" spans="1:5" ht="12.75">
      <c r="A52" s="22"/>
      <c r="B52" s="29"/>
      <c r="C52" s="30"/>
      <c r="D52" s="30"/>
      <c r="E52" s="30"/>
    </row>
    <row r="53" spans="1:5" ht="38.25">
      <c r="A53" s="5" t="s">
        <v>54</v>
      </c>
      <c r="B53" s="52" t="s">
        <v>55</v>
      </c>
      <c r="C53" s="26">
        <f>C54+C55</f>
        <v>1023000</v>
      </c>
      <c r="D53" s="26">
        <f>D54+D55</f>
        <v>0</v>
      </c>
      <c r="E53" s="26">
        <f>E54+E55</f>
        <v>1023000</v>
      </c>
    </row>
    <row r="54" spans="1:5" ht="12.75">
      <c r="A54" s="24"/>
      <c r="B54" s="19" t="s">
        <v>23</v>
      </c>
      <c r="C54" s="20">
        <f>1023000-C55</f>
        <v>1019328.9</v>
      </c>
      <c r="D54" s="20"/>
      <c r="E54" s="20">
        <f>C54+D54</f>
        <v>1019328.9</v>
      </c>
    </row>
    <row r="55" spans="1:5" ht="12.75">
      <c r="A55" s="24"/>
      <c r="B55" s="64" t="s">
        <v>122</v>
      </c>
      <c r="C55" s="20">
        <v>3671.1</v>
      </c>
      <c r="D55" s="20"/>
      <c r="E55" s="20">
        <f>C55+D55</f>
        <v>3671.1</v>
      </c>
    </row>
    <row r="56" spans="1:5" ht="12.75">
      <c r="A56" s="22"/>
      <c r="B56" s="23"/>
      <c r="C56" s="30"/>
      <c r="D56" s="30"/>
      <c r="E56" s="30"/>
    </row>
    <row r="57" spans="1:5" ht="25.5">
      <c r="A57" s="5">
        <v>344</v>
      </c>
      <c r="B57" s="52" t="s">
        <v>100</v>
      </c>
      <c r="C57" s="7">
        <f>SUM(C58:C60)</f>
        <v>270000</v>
      </c>
      <c r="D57" s="7">
        <f>SUM(D58:D60)</f>
        <v>0</v>
      </c>
      <c r="E57" s="7">
        <f>SUM(E58:E60)</f>
        <v>270000</v>
      </c>
    </row>
    <row r="58" spans="1:5" ht="12.75">
      <c r="A58" s="35"/>
      <c r="B58" s="54" t="s">
        <v>124</v>
      </c>
      <c r="C58" s="30">
        <v>10000</v>
      </c>
      <c r="D58" s="30"/>
      <c r="E58" s="30">
        <f>C58+D58</f>
        <v>10000</v>
      </c>
    </row>
    <row r="59" spans="1:5" ht="12.75">
      <c r="A59" s="35"/>
      <c r="B59" s="54" t="s">
        <v>125</v>
      </c>
      <c r="C59" s="30">
        <v>260000</v>
      </c>
      <c r="D59" s="30"/>
      <c r="E59" s="30">
        <f>C59+D59</f>
        <v>260000</v>
      </c>
    </row>
    <row r="60" spans="1:5" ht="12.75">
      <c r="A60" s="35"/>
      <c r="B60" s="23"/>
      <c r="C60" s="30"/>
      <c r="D60" s="30"/>
      <c r="E60" s="30"/>
    </row>
    <row r="61" spans="1:5" ht="12.75">
      <c r="A61" s="5">
        <v>345</v>
      </c>
      <c r="B61" s="52" t="s">
        <v>63</v>
      </c>
      <c r="C61" s="7">
        <f>SUM(C62:C63)</f>
        <v>30000</v>
      </c>
      <c r="D61" s="7">
        <f>SUM(D62:D63)</f>
        <v>0</v>
      </c>
      <c r="E61" s="7">
        <f>SUM(E62:E63)</f>
        <v>30000</v>
      </c>
    </row>
    <row r="62" spans="1:5" ht="12.75">
      <c r="A62" s="35"/>
      <c r="B62" s="54" t="s">
        <v>126</v>
      </c>
      <c r="C62" s="30">
        <v>30000</v>
      </c>
      <c r="D62" s="30"/>
      <c r="E62" s="30">
        <f>C62+D62</f>
        <v>30000</v>
      </c>
    </row>
    <row r="63" spans="1:5" ht="12.75">
      <c r="A63" s="35"/>
      <c r="B63" s="23"/>
      <c r="C63" s="30"/>
      <c r="D63" s="30"/>
      <c r="E63" s="30"/>
    </row>
    <row r="64" spans="1:5" s="48" customFormat="1" ht="25.5">
      <c r="A64" s="5">
        <v>346</v>
      </c>
      <c r="B64" s="52" t="s">
        <v>49</v>
      </c>
      <c r="C64" s="7">
        <f>SUM(C65:C69)</f>
        <v>150000</v>
      </c>
      <c r="D64" s="7">
        <f>SUM(D65:D69)</f>
        <v>0</v>
      </c>
      <c r="E64" s="7">
        <f>SUM(E65:E69)</f>
        <v>150000</v>
      </c>
    </row>
    <row r="65" spans="1:5" s="48" customFormat="1" ht="12.75">
      <c r="A65" s="59"/>
      <c r="B65" s="49" t="s">
        <v>66</v>
      </c>
      <c r="C65" s="50">
        <v>40000</v>
      </c>
      <c r="D65" s="50"/>
      <c r="E65" s="50">
        <f>C65+D65</f>
        <v>40000</v>
      </c>
    </row>
    <row r="66" spans="1:5" ht="12.75">
      <c r="A66" s="59"/>
      <c r="B66" s="49" t="s">
        <v>64</v>
      </c>
      <c r="C66" s="50">
        <v>25000</v>
      </c>
      <c r="D66" s="50"/>
      <c r="E66" s="50">
        <f>C66+D66</f>
        <v>25000</v>
      </c>
    </row>
    <row r="67" spans="1:5" ht="12.75">
      <c r="A67" s="59"/>
      <c r="B67" s="49" t="s">
        <v>41</v>
      </c>
      <c r="C67" s="50">
        <v>10000</v>
      </c>
      <c r="D67" s="50"/>
      <c r="E67" s="50">
        <f>C67+D67</f>
        <v>10000</v>
      </c>
    </row>
    <row r="68" spans="1:5" ht="12.75">
      <c r="A68" s="59"/>
      <c r="B68" s="49" t="s">
        <v>92</v>
      </c>
      <c r="C68" s="50">
        <v>40000</v>
      </c>
      <c r="D68" s="50"/>
      <c r="E68" s="50">
        <f>C68+D68</f>
        <v>40000</v>
      </c>
    </row>
    <row r="69" spans="1:5" ht="12.75">
      <c r="A69" s="35"/>
      <c r="B69" s="54" t="s">
        <v>127</v>
      </c>
      <c r="C69" s="30">
        <v>35000</v>
      </c>
      <c r="D69" s="30"/>
      <c r="E69" s="30">
        <f>C69+D69</f>
        <v>35000</v>
      </c>
    </row>
    <row r="70" spans="1:5" ht="12.75">
      <c r="A70" s="35"/>
      <c r="B70" s="23"/>
      <c r="C70" s="30"/>
      <c r="D70" s="30"/>
      <c r="E70" s="30"/>
    </row>
    <row r="71" spans="1:5" s="14" customFormat="1" ht="12.75">
      <c r="A71" s="81" t="s">
        <v>89</v>
      </c>
      <c r="B71" s="83"/>
      <c r="C71" s="26">
        <f>C13+C18+C24+C29+C42+C49+C53+C57+C61+C64</f>
        <v>2535700</v>
      </c>
      <c r="D71" s="26">
        <f>D13+D18+D24+D29+D42+D49+D53+D57+D61+D64</f>
        <v>0</v>
      </c>
      <c r="E71" s="26">
        <f>E13+E18+E24+E29+E42+E49+E53+E57+E61+E64</f>
        <v>2535700</v>
      </c>
    </row>
    <row r="72" spans="1:5" s="14" customFormat="1" ht="12.75">
      <c r="A72" s="27"/>
      <c r="B72" s="27"/>
      <c r="C72" s="28"/>
      <c r="D72" s="28"/>
      <c r="E72" s="28"/>
    </row>
    <row r="73" spans="1:5" s="14" customFormat="1" ht="12.75">
      <c r="A73" s="32"/>
      <c r="B73" s="33"/>
      <c r="C73" s="34"/>
      <c r="D73" s="34"/>
      <c r="E73" s="34"/>
    </row>
    <row r="74" spans="1:5" s="14" customFormat="1" ht="12.75">
      <c r="A74" s="16" t="s">
        <v>51</v>
      </c>
      <c r="B74" s="16"/>
      <c r="C74" s="13" t="s">
        <v>4</v>
      </c>
      <c r="D74" s="76" t="s">
        <v>91</v>
      </c>
      <c r="E74" s="77"/>
    </row>
    <row r="75" spans="1:5" ht="12.75">
      <c r="A75" s="13"/>
      <c r="B75" s="17"/>
      <c r="C75" s="15" t="s">
        <v>5</v>
      </c>
      <c r="D75" s="15"/>
      <c r="E75" s="15"/>
    </row>
    <row r="76" spans="1:5" ht="12.75">
      <c r="A76" s="13"/>
      <c r="B76" s="17"/>
      <c r="C76" s="15"/>
      <c r="D76" s="15"/>
      <c r="E76" s="15"/>
    </row>
    <row r="77" spans="1:5" ht="12.75">
      <c r="A77" s="78" t="s">
        <v>7</v>
      </c>
      <c r="B77" s="78"/>
      <c r="C77" s="15" t="s">
        <v>6</v>
      </c>
      <c r="D77" s="79" t="s">
        <v>35</v>
      </c>
      <c r="E77" s="79"/>
    </row>
    <row r="78" spans="1:5" ht="12.75">
      <c r="A78" s="32"/>
      <c r="B78" s="33"/>
      <c r="C78" s="34" t="s">
        <v>5</v>
      </c>
      <c r="D78" s="34"/>
      <c r="E78" s="34"/>
    </row>
  </sheetData>
  <sheetProtection/>
  <mergeCells count="7">
    <mergeCell ref="A7:E7"/>
    <mergeCell ref="A8:E8"/>
    <mergeCell ref="A9:E9"/>
    <mergeCell ref="A71:B71"/>
    <mergeCell ref="D74:E74"/>
    <mergeCell ref="A77:B77"/>
    <mergeCell ref="D77:E77"/>
  </mergeCells>
  <printOptions/>
  <pageMargins left="0.7480314960629921" right="0.7480314960629921" top="0.984251968503937" bottom="0.1968503937007874" header="0.5118110236220472" footer="0.5118110236220472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9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32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>
        <v>213</v>
      </c>
      <c r="B13" s="6" t="s">
        <v>18</v>
      </c>
      <c r="C13" s="7">
        <v>700800</v>
      </c>
      <c r="D13" s="7">
        <v>0</v>
      </c>
      <c r="E13" s="7">
        <f>C13+D13</f>
        <v>700800</v>
      </c>
    </row>
    <row r="14" spans="1:5" s="8" customFormat="1" ht="12.75">
      <c r="A14" s="5"/>
      <c r="B14" s="60" t="s">
        <v>65</v>
      </c>
      <c r="C14" s="7"/>
      <c r="D14" s="7"/>
      <c r="E14" s="7"/>
    </row>
    <row r="15" spans="1:5" s="8" customFormat="1" ht="12.75">
      <c r="A15" s="5" t="s">
        <v>17</v>
      </c>
      <c r="B15" s="6" t="s">
        <v>18</v>
      </c>
      <c r="C15" s="7">
        <v>74500</v>
      </c>
      <c r="D15" s="7">
        <v>0</v>
      </c>
      <c r="E15" s="7">
        <f>C15+D15</f>
        <v>74500</v>
      </c>
    </row>
    <row r="16" spans="1:5" ht="12.75">
      <c r="A16" s="3"/>
      <c r="B16" s="60" t="s">
        <v>65</v>
      </c>
      <c r="C16" s="9"/>
      <c r="D16" s="9"/>
      <c r="E16" s="9"/>
    </row>
    <row r="17" spans="1:5" s="8" customFormat="1" ht="12.75">
      <c r="A17" s="81" t="s">
        <v>78</v>
      </c>
      <c r="B17" s="82"/>
      <c r="C17" s="7">
        <f>C13+C15</f>
        <v>775300</v>
      </c>
      <c r="D17" s="7">
        <f>D13+D15</f>
        <v>0</v>
      </c>
      <c r="E17" s="7">
        <f>E13+E15</f>
        <v>775300</v>
      </c>
    </row>
    <row r="18" spans="1:6" s="8" customFormat="1" ht="12.75">
      <c r="A18" s="10"/>
      <c r="B18" s="10"/>
      <c r="C18" s="11"/>
      <c r="D18" s="11"/>
      <c r="E18" s="11"/>
      <c r="F18" s="12"/>
    </row>
    <row r="19" spans="1:5" s="14" customFormat="1" ht="14.25" customHeight="1">
      <c r="A19" s="13"/>
      <c r="C19" s="15"/>
      <c r="D19" s="15"/>
      <c r="E19" s="15"/>
    </row>
    <row r="20" spans="1:5" s="14" customFormat="1" ht="12.75">
      <c r="A20" s="16" t="s">
        <v>51</v>
      </c>
      <c r="B20" s="16"/>
      <c r="C20" s="13" t="s">
        <v>4</v>
      </c>
      <c r="D20" s="76" t="s">
        <v>91</v>
      </c>
      <c r="E20" s="77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78" t="s">
        <v>7</v>
      </c>
      <c r="B23" s="78"/>
      <c r="C23" s="15" t="s">
        <v>6</v>
      </c>
      <c r="D23" s="79" t="s">
        <v>35</v>
      </c>
      <c r="E23" s="79"/>
    </row>
    <row r="24" spans="1:5" s="14" customFormat="1" ht="12.75">
      <c r="A24" s="13"/>
      <c r="C24" s="15" t="s">
        <v>5</v>
      </c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</sheetData>
  <sheetProtection/>
  <mergeCells count="7">
    <mergeCell ref="D20:E20"/>
    <mergeCell ref="A23:B23"/>
    <mergeCell ref="D23:E23"/>
    <mergeCell ref="A7:E7"/>
    <mergeCell ref="A8:E8"/>
    <mergeCell ref="A9:E9"/>
    <mergeCell ref="A17:B1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view="pageBreakPreview" zoomScaleSheetLayoutView="100" zoomScalePageLayoutView="0" workbookViewId="0" topLeftCell="A7">
      <selection activeCell="C40" sqref="C40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281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19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22"/>
      <c r="B12" s="23"/>
      <c r="C12" s="22"/>
      <c r="D12" s="22"/>
      <c r="E12" s="22"/>
    </row>
    <row r="13" spans="1:5" s="8" customFormat="1" ht="12.75">
      <c r="A13" s="24">
        <v>221</v>
      </c>
      <c r="B13" s="25" t="s">
        <v>20</v>
      </c>
      <c r="C13" s="26">
        <f>SUM(C14:C17)</f>
        <v>42000</v>
      </c>
      <c r="D13" s="26">
        <f>SUM(D14:D17)</f>
        <v>0</v>
      </c>
      <c r="E13" s="26">
        <f>SUM(E14:E17)</f>
        <v>42000</v>
      </c>
    </row>
    <row r="14" spans="1:5" s="8" customFormat="1" ht="12.75">
      <c r="A14" s="24"/>
      <c r="B14" s="70" t="s">
        <v>113</v>
      </c>
      <c r="C14" s="50">
        <v>90.6</v>
      </c>
      <c r="D14" s="50"/>
      <c r="E14" s="50">
        <f>C14+D14</f>
        <v>90.6</v>
      </c>
    </row>
    <row r="15" spans="1:5" s="8" customFormat="1" ht="12.75">
      <c r="A15" s="24"/>
      <c r="B15" s="54" t="s">
        <v>94</v>
      </c>
      <c r="C15" s="30">
        <v>22000</v>
      </c>
      <c r="D15" s="30"/>
      <c r="E15" s="30">
        <f>C15+D15</f>
        <v>22000</v>
      </c>
    </row>
    <row r="16" spans="1:5" s="8" customFormat="1" ht="12.75">
      <c r="A16" s="24"/>
      <c r="B16" s="54" t="s">
        <v>95</v>
      </c>
      <c r="C16" s="30">
        <f>20000-C14</f>
        <v>19909.4</v>
      </c>
      <c r="D16" s="30"/>
      <c r="E16" s="30">
        <f>C16+D16</f>
        <v>19909.4</v>
      </c>
    </row>
    <row r="17" spans="1:6" s="8" customFormat="1" ht="12.75">
      <c r="A17" s="22"/>
      <c r="B17" s="23"/>
      <c r="C17" s="30"/>
      <c r="D17" s="30"/>
      <c r="E17" s="30"/>
      <c r="F17" s="12"/>
    </row>
    <row r="18" spans="1:5" s="14" customFormat="1" ht="12.75">
      <c r="A18" s="24" t="s">
        <v>13</v>
      </c>
      <c r="B18" s="25" t="s">
        <v>11</v>
      </c>
      <c r="C18" s="26">
        <f>C19+C20</f>
        <v>180300</v>
      </c>
      <c r="D18" s="26">
        <f>D19+D20</f>
        <v>0</v>
      </c>
      <c r="E18" s="26">
        <f>E19+E20</f>
        <v>180300</v>
      </c>
    </row>
    <row r="19" spans="1:5" s="55" customFormat="1" ht="12.75" hidden="1">
      <c r="A19" s="53"/>
      <c r="B19" s="64" t="s">
        <v>96</v>
      </c>
      <c r="C19" s="50"/>
      <c r="D19" s="50"/>
      <c r="E19" s="50">
        <f>C19+D19</f>
        <v>0</v>
      </c>
    </row>
    <row r="20" spans="1:5" s="55" customFormat="1" ht="12.75">
      <c r="A20" s="53"/>
      <c r="B20" s="54" t="s">
        <v>11</v>
      </c>
      <c r="C20" s="50">
        <v>180300</v>
      </c>
      <c r="D20" s="50"/>
      <c r="E20" s="50">
        <f>C20+D20</f>
        <v>180300</v>
      </c>
    </row>
    <row r="21" spans="1:7" s="55" customFormat="1" ht="12.75">
      <c r="A21" s="53"/>
      <c r="B21" s="54" t="s">
        <v>114</v>
      </c>
      <c r="C21" s="50"/>
      <c r="D21" s="50"/>
      <c r="E21" s="50"/>
      <c r="F21" s="55">
        <f>831.25*113.49</f>
        <v>94338.5625</v>
      </c>
      <c r="G21" s="55">
        <f>F21+F22</f>
        <v>160597.5</v>
      </c>
    </row>
    <row r="22" spans="1:6" s="55" customFormat="1" ht="12.75">
      <c r="A22" s="53"/>
      <c r="B22" s="54" t="s">
        <v>115</v>
      </c>
      <c r="C22" s="50"/>
      <c r="D22" s="50"/>
      <c r="E22" s="50"/>
      <c r="F22" s="55">
        <f>831.25*79.71</f>
        <v>66258.9375</v>
      </c>
    </row>
    <row r="23" spans="1:5" s="14" customFormat="1" ht="12.75">
      <c r="A23" s="24"/>
      <c r="B23" s="25"/>
      <c r="C23" s="26"/>
      <c r="D23" s="26"/>
      <c r="E23" s="26"/>
    </row>
    <row r="24" spans="1:6" s="14" customFormat="1" ht="25.5">
      <c r="A24" s="5" t="s">
        <v>58</v>
      </c>
      <c r="B24" s="52" t="s">
        <v>59</v>
      </c>
      <c r="C24" s="7">
        <f>C25+C26</f>
        <v>32400</v>
      </c>
      <c r="D24" s="7">
        <f>D25+D26</f>
        <v>0</v>
      </c>
      <c r="E24" s="7">
        <f>E25+E26</f>
        <v>32400</v>
      </c>
      <c r="F24" s="58"/>
    </row>
    <row r="25" spans="1:6" s="14" customFormat="1" ht="25.5">
      <c r="A25" s="5"/>
      <c r="B25" s="49" t="s">
        <v>59</v>
      </c>
      <c r="C25" s="50">
        <f>32400-549.36</f>
        <v>31850.64</v>
      </c>
      <c r="D25" s="50"/>
      <c r="E25" s="50">
        <f>C25+D25</f>
        <v>31850.64</v>
      </c>
      <c r="F25" s="58"/>
    </row>
    <row r="26" spans="1:6" s="14" customFormat="1" ht="25.5">
      <c r="A26" s="5"/>
      <c r="B26" s="69" t="s">
        <v>123</v>
      </c>
      <c r="C26" s="50">
        <v>549.36</v>
      </c>
      <c r="D26" s="50"/>
      <c r="E26" s="50">
        <f>C26+D26</f>
        <v>549.36</v>
      </c>
      <c r="F26" s="58"/>
    </row>
    <row r="27" spans="1:6" s="14" customFormat="1" ht="12.75">
      <c r="A27" s="5"/>
      <c r="B27" s="49" t="s">
        <v>116</v>
      </c>
      <c r="C27" s="50"/>
      <c r="D27" s="50"/>
      <c r="E27" s="50"/>
      <c r="F27" s="58">
        <f>E24/899.15</f>
        <v>36.034032141466945</v>
      </c>
    </row>
    <row r="28" spans="1:6" s="14" customFormat="1" ht="12.75">
      <c r="A28" s="5"/>
      <c r="B28" s="6"/>
      <c r="C28" s="7"/>
      <c r="D28" s="7"/>
      <c r="E28" s="7"/>
      <c r="F28" s="58"/>
    </row>
    <row r="29" spans="1:6" s="14" customFormat="1" ht="12.75">
      <c r="A29" s="24">
        <v>225</v>
      </c>
      <c r="B29" s="25" t="s">
        <v>21</v>
      </c>
      <c r="C29" s="26">
        <f>SUM(C30:C41)</f>
        <v>331000</v>
      </c>
      <c r="D29" s="26">
        <f>SUM(D30:D41)</f>
        <v>0</v>
      </c>
      <c r="E29" s="26">
        <f>SUM(E30:E41)</f>
        <v>331000</v>
      </c>
      <c r="F29" s="14">
        <v>331000</v>
      </c>
    </row>
    <row r="30" spans="1:5" s="14" customFormat="1" ht="12.75">
      <c r="A30" s="24"/>
      <c r="B30" s="69" t="s">
        <v>104</v>
      </c>
      <c r="C30" s="50">
        <v>26000</v>
      </c>
      <c r="D30" s="26"/>
      <c r="E30" s="50">
        <f>C30+D30</f>
        <v>26000</v>
      </c>
    </row>
    <row r="31" spans="1:5" ht="25.5">
      <c r="A31" s="22"/>
      <c r="B31" s="71" t="s">
        <v>97</v>
      </c>
      <c r="C31" s="31">
        <f>3000-184</f>
        <v>2816</v>
      </c>
      <c r="D31" s="30"/>
      <c r="E31" s="31">
        <f aca="true" t="shared" si="0" ref="E31:E40">C31+D31</f>
        <v>2816</v>
      </c>
    </row>
    <row r="32" spans="1:5" ht="25.5">
      <c r="A32" s="22"/>
      <c r="B32" s="65" t="s">
        <v>72</v>
      </c>
      <c r="C32" s="31">
        <v>22000</v>
      </c>
      <c r="D32" s="30"/>
      <c r="E32" s="31">
        <f t="shared" si="0"/>
        <v>22000</v>
      </c>
    </row>
    <row r="33" spans="1:5" ht="12.75">
      <c r="A33" s="22"/>
      <c r="B33" s="64" t="s">
        <v>98</v>
      </c>
      <c r="C33" s="31">
        <v>15484</v>
      </c>
      <c r="D33" s="30"/>
      <c r="E33" s="31">
        <f t="shared" si="0"/>
        <v>15484</v>
      </c>
    </row>
    <row r="34" spans="1:5" ht="12.75">
      <c r="A34" s="22"/>
      <c r="B34" s="64" t="s">
        <v>99</v>
      </c>
      <c r="C34" s="31">
        <v>1200</v>
      </c>
      <c r="D34" s="30"/>
      <c r="E34" s="31">
        <f t="shared" si="0"/>
        <v>1200</v>
      </c>
    </row>
    <row r="35" spans="1:5" ht="12.75">
      <c r="A35" s="22"/>
      <c r="B35" s="64" t="s">
        <v>71</v>
      </c>
      <c r="C35" s="31">
        <v>7500</v>
      </c>
      <c r="D35" s="30"/>
      <c r="E35" s="31">
        <f t="shared" si="0"/>
        <v>7500</v>
      </c>
    </row>
    <row r="36" spans="1:5" ht="25.5">
      <c r="A36" s="22"/>
      <c r="B36" s="65" t="s">
        <v>105</v>
      </c>
      <c r="C36" s="31">
        <v>25000</v>
      </c>
      <c r="D36" s="30"/>
      <c r="E36" s="31">
        <f t="shared" si="0"/>
        <v>25000</v>
      </c>
    </row>
    <row r="37" spans="1:5" ht="25.5">
      <c r="A37" s="22"/>
      <c r="B37" s="65" t="s">
        <v>117</v>
      </c>
      <c r="C37" s="31">
        <v>120000</v>
      </c>
      <c r="D37" s="30"/>
      <c r="E37" s="31">
        <f t="shared" si="0"/>
        <v>120000</v>
      </c>
    </row>
    <row r="38" spans="1:5" ht="12.75">
      <c r="A38" s="22"/>
      <c r="B38" s="64" t="s">
        <v>118</v>
      </c>
      <c r="C38" s="31">
        <v>91000</v>
      </c>
      <c r="D38" s="30"/>
      <c r="E38" s="31">
        <f t="shared" si="0"/>
        <v>91000</v>
      </c>
    </row>
    <row r="39" spans="1:5" ht="12.75">
      <c r="A39" s="22"/>
      <c r="B39" s="64" t="s">
        <v>107</v>
      </c>
      <c r="C39" s="31">
        <v>15000</v>
      </c>
      <c r="D39" s="30"/>
      <c r="E39" s="31">
        <f t="shared" si="0"/>
        <v>15000</v>
      </c>
    </row>
    <row r="40" spans="1:5" ht="25.5">
      <c r="A40" s="22"/>
      <c r="B40" s="49" t="s">
        <v>144</v>
      </c>
      <c r="C40" s="31">
        <v>5000</v>
      </c>
      <c r="D40" s="30"/>
      <c r="E40" s="31">
        <f t="shared" si="0"/>
        <v>5000</v>
      </c>
    </row>
    <row r="41" spans="1:5" ht="12.75">
      <c r="A41" s="22"/>
      <c r="B41" s="23"/>
      <c r="C41" s="31"/>
      <c r="D41" s="30"/>
      <c r="E41" s="31"/>
    </row>
    <row r="42" spans="1:5" ht="12.75">
      <c r="A42" s="24">
        <v>226</v>
      </c>
      <c r="B42" s="25" t="s">
        <v>22</v>
      </c>
      <c r="C42" s="26">
        <f>SUM(C43:C48)</f>
        <v>60000</v>
      </c>
      <c r="D42" s="26">
        <f>SUM(D43:D48)</f>
        <v>0</v>
      </c>
      <c r="E42" s="26">
        <f>SUM(E43:E48)</f>
        <v>60000</v>
      </c>
    </row>
    <row r="43" spans="1:5" ht="12.75" hidden="1">
      <c r="A43" s="22"/>
      <c r="B43" s="66" t="s">
        <v>73</v>
      </c>
      <c r="C43" s="30">
        <v>0</v>
      </c>
      <c r="D43" s="30"/>
      <c r="E43" s="30">
        <f>C43+D43</f>
        <v>0</v>
      </c>
    </row>
    <row r="44" spans="1:5" ht="12.75">
      <c r="A44" s="22"/>
      <c r="B44" s="56" t="s">
        <v>62</v>
      </c>
      <c r="C44" s="30">
        <v>30000</v>
      </c>
      <c r="D44" s="30"/>
      <c r="E44" s="30">
        <f>C44+D44</f>
        <v>30000</v>
      </c>
    </row>
    <row r="45" spans="1:5" ht="12.75">
      <c r="A45" s="22"/>
      <c r="B45" s="56" t="s">
        <v>74</v>
      </c>
      <c r="C45" s="30">
        <v>4000</v>
      </c>
      <c r="D45" s="30"/>
      <c r="E45" s="30">
        <f>C45+D45</f>
        <v>4000</v>
      </c>
    </row>
    <row r="46" spans="1:5" ht="12.75">
      <c r="A46" s="22"/>
      <c r="B46" s="57" t="s">
        <v>33</v>
      </c>
      <c r="C46" s="30">
        <v>5000</v>
      </c>
      <c r="D46" s="30"/>
      <c r="E46" s="30">
        <f>C46+D46</f>
        <v>5000</v>
      </c>
    </row>
    <row r="47" spans="1:6" ht="25.5">
      <c r="A47" s="53"/>
      <c r="B47" s="75" t="s">
        <v>119</v>
      </c>
      <c r="C47" s="50">
        <v>21000</v>
      </c>
      <c r="D47" s="50"/>
      <c r="E47" s="50">
        <f>C47+D47</f>
        <v>21000</v>
      </c>
      <c r="F47" s="74"/>
    </row>
    <row r="48" spans="1:5" ht="12.75">
      <c r="A48" s="22"/>
      <c r="B48" s="23"/>
      <c r="C48" s="30"/>
      <c r="D48" s="30"/>
      <c r="E48" s="30"/>
    </row>
    <row r="49" spans="1:5" ht="14.25" customHeight="1">
      <c r="A49" s="24">
        <v>310</v>
      </c>
      <c r="B49" s="6" t="s">
        <v>31</v>
      </c>
      <c r="C49" s="26">
        <f>SUM(C50:C52)</f>
        <v>417000</v>
      </c>
      <c r="D49" s="26">
        <f>SUM(D50:D52)</f>
        <v>0</v>
      </c>
      <c r="E49" s="26">
        <f>SUM(E50:E52)</f>
        <v>417000</v>
      </c>
    </row>
    <row r="50" spans="1:5" ht="14.25" customHeight="1">
      <c r="A50" s="22"/>
      <c r="B50" s="57" t="s">
        <v>120</v>
      </c>
      <c r="C50" s="30">
        <v>210000</v>
      </c>
      <c r="D50" s="30"/>
      <c r="E50" s="30">
        <f>C50+D50</f>
        <v>210000</v>
      </c>
    </row>
    <row r="51" spans="1:5" ht="12.75">
      <c r="A51" s="22"/>
      <c r="B51" s="57" t="s">
        <v>121</v>
      </c>
      <c r="C51" s="30">
        <v>207000</v>
      </c>
      <c r="D51" s="30"/>
      <c r="E51" s="30">
        <f>C51+D51</f>
        <v>207000</v>
      </c>
    </row>
    <row r="52" spans="1:5" ht="12.75">
      <c r="A52" s="22"/>
      <c r="B52" s="29"/>
      <c r="C52" s="30"/>
      <c r="D52" s="30"/>
      <c r="E52" s="30"/>
    </row>
    <row r="53" spans="1:5" ht="38.25">
      <c r="A53" s="5" t="s">
        <v>54</v>
      </c>
      <c r="B53" s="52" t="s">
        <v>55</v>
      </c>
      <c r="C53" s="26">
        <f>C54+C55</f>
        <v>1023000</v>
      </c>
      <c r="D53" s="26">
        <f>D54+D55</f>
        <v>0</v>
      </c>
      <c r="E53" s="26">
        <f>E54+E55</f>
        <v>1023000</v>
      </c>
    </row>
    <row r="54" spans="1:5" ht="12.75">
      <c r="A54" s="24"/>
      <c r="B54" s="19" t="s">
        <v>23</v>
      </c>
      <c r="C54" s="20">
        <f>1023000-C55</f>
        <v>1019328.9</v>
      </c>
      <c r="D54" s="20"/>
      <c r="E54" s="20">
        <f>C54+D54</f>
        <v>1019328.9</v>
      </c>
    </row>
    <row r="55" spans="1:5" ht="12.75">
      <c r="A55" s="24"/>
      <c r="B55" s="64" t="s">
        <v>122</v>
      </c>
      <c r="C55" s="20">
        <v>3671.1</v>
      </c>
      <c r="D55" s="20"/>
      <c r="E55" s="20">
        <f>C55+D55</f>
        <v>3671.1</v>
      </c>
    </row>
    <row r="56" spans="1:5" ht="12.75">
      <c r="A56" s="22"/>
      <c r="B56" s="23"/>
      <c r="C56" s="30"/>
      <c r="D56" s="30"/>
      <c r="E56" s="30"/>
    </row>
    <row r="57" spans="1:5" ht="25.5">
      <c r="A57" s="5">
        <v>344</v>
      </c>
      <c r="B57" s="52" t="s">
        <v>100</v>
      </c>
      <c r="C57" s="7">
        <f>SUM(C58:C60)</f>
        <v>270000</v>
      </c>
      <c r="D57" s="7">
        <f>SUM(D58:D60)</f>
        <v>0</v>
      </c>
      <c r="E57" s="7">
        <f>SUM(E58:E60)</f>
        <v>270000</v>
      </c>
    </row>
    <row r="58" spans="1:5" ht="12.75">
      <c r="A58" s="35"/>
      <c r="B58" s="54" t="s">
        <v>124</v>
      </c>
      <c r="C58" s="30">
        <v>10000</v>
      </c>
      <c r="D58" s="30"/>
      <c r="E58" s="30">
        <f>C58+D58</f>
        <v>10000</v>
      </c>
    </row>
    <row r="59" spans="1:5" ht="12.75">
      <c r="A59" s="35"/>
      <c r="B59" s="54" t="s">
        <v>125</v>
      </c>
      <c r="C59" s="30">
        <v>260000</v>
      </c>
      <c r="D59" s="30"/>
      <c r="E59" s="30">
        <f>C59+D59</f>
        <v>260000</v>
      </c>
    </row>
    <row r="60" spans="1:5" ht="12.75">
      <c r="A60" s="35"/>
      <c r="B60" s="23"/>
      <c r="C60" s="30"/>
      <c r="D60" s="30"/>
      <c r="E60" s="30"/>
    </row>
    <row r="61" spans="1:5" ht="12.75">
      <c r="A61" s="5">
        <v>345</v>
      </c>
      <c r="B61" s="52" t="s">
        <v>63</v>
      </c>
      <c r="C61" s="7">
        <f>SUM(C62:C63)</f>
        <v>30000</v>
      </c>
      <c r="D61" s="7">
        <f>SUM(D62:D63)</f>
        <v>0</v>
      </c>
      <c r="E61" s="7">
        <f>SUM(E62:E63)</f>
        <v>30000</v>
      </c>
    </row>
    <row r="62" spans="1:5" ht="12.75">
      <c r="A62" s="35"/>
      <c r="B62" s="54" t="s">
        <v>126</v>
      </c>
      <c r="C62" s="30">
        <v>30000</v>
      </c>
      <c r="D62" s="30"/>
      <c r="E62" s="30">
        <f>C62+D62</f>
        <v>30000</v>
      </c>
    </row>
    <row r="63" spans="1:5" ht="12.75">
      <c r="A63" s="35"/>
      <c r="B63" s="23"/>
      <c r="C63" s="30"/>
      <c r="D63" s="30"/>
      <c r="E63" s="30"/>
    </row>
    <row r="64" spans="1:5" s="48" customFormat="1" ht="25.5">
      <c r="A64" s="5">
        <v>346</v>
      </c>
      <c r="B64" s="52" t="s">
        <v>49</v>
      </c>
      <c r="C64" s="7">
        <f>SUM(C65:C69)</f>
        <v>150000</v>
      </c>
      <c r="D64" s="7">
        <f>SUM(D65:D69)</f>
        <v>0</v>
      </c>
      <c r="E64" s="7">
        <f>SUM(E65:E69)</f>
        <v>150000</v>
      </c>
    </row>
    <row r="65" spans="1:5" s="48" customFormat="1" ht="12.75">
      <c r="A65" s="59"/>
      <c r="B65" s="49" t="s">
        <v>66</v>
      </c>
      <c r="C65" s="50">
        <v>40000</v>
      </c>
      <c r="D65" s="50"/>
      <c r="E65" s="50">
        <f>C65+D65</f>
        <v>40000</v>
      </c>
    </row>
    <row r="66" spans="1:5" ht="12.75">
      <c r="A66" s="59"/>
      <c r="B66" s="49" t="s">
        <v>64</v>
      </c>
      <c r="C66" s="50">
        <v>25000</v>
      </c>
      <c r="D66" s="50"/>
      <c r="E66" s="50">
        <f>C66+D66</f>
        <v>25000</v>
      </c>
    </row>
    <row r="67" spans="1:5" ht="12.75">
      <c r="A67" s="59"/>
      <c r="B67" s="49" t="s">
        <v>41</v>
      </c>
      <c r="C67" s="50">
        <v>10000</v>
      </c>
      <c r="D67" s="50"/>
      <c r="E67" s="50">
        <f>C67+D67</f>
        <v>10000</v>
      </c>
    </row>
    <row r="68" spans="1:5" ht="12.75">
      <c r="A68" s="59"/>
      <c r="B68" s="49" t="s">
        <v>92</v>
      </c>
      <c r="C68" s="50">
        <v>40000</v>
      </c>
      <c r="D68" s="50"/>
      <c r="E68" s="50">
        <f>C68+D68</f>
        <v>40000</v>
      </c>
    </row>
    <row r="69" spans="1:5" ht="12.75">
      <c r="A69" s="35"/>
      <c r="B69" s="54" t="s">
        <v>127</v>
      </c>
      <c r="C69" s="30">
        <v>35000</v>
      </c>
      <c r="D69" s="30"/>
      <c r="E69" s="30">
        <f>C69+D69</f>
        <v>35000</v>
      </c>
    </row>
    <row r="70" spans="1:5" ht="12.75">
      <c r="A70" s="35"/>
      <c r="B70" s="23"/>
      <c r="C70" s="30"/>
      <c r="D70" s="30"/>
      <c r="E70" s="30"/>
    </row>
    <row r="71" spans="1:5" s="14" customFormat="1" ht="12.75">
      <c r="A71" s="81" t="s">
        <v>89</v>
      </c>
      <c r="B71" s="83"/>
      <c r="C71" s="26">
        <f>C13+C18+C24+C29+C42+C49+C53+C57+C61+C64</f>
        <v>2535700</v>
      </c>
      <c r="D71" s="26">
        <f>D13+D18+D24+D29+D42+D49+D53+D57+D61+D64</f>
        <v>0</v>
      </c>
      <c r="E71" s="26">
        <f>E13+E18+E24+E29+E42+E49+E53+E57+E61+E64</f>
        <v>2535700</v>
      </c>
    </row>
    <row r="72" spans="1:5" s="14" customFormat="1" ht="12.75">
      <c r="A72" s="27"/>
      <c r="B72" s="27"/>
      <c r="C72" s="28"/>
      <c r="D72" s="28"/>
      <c r="E72" s="28"/>
    </row>
    <row r="73" spans="1:5" s="14" customFormat="1" ht="12.75">
      <c r="A73" s="32"/>
      <c r="B73" s="33"/>
      <c r="C73" s="34"/>
      <c r="D73" s="34"/>
      <c r="E73" s="34"/>
    </row>
    <row r="74" spans="1:5" s="14" customFormat="1" ht="12.75">
      <c r="A74" s="16" t="s">
        <v>51</v>
      </c>
      <c r="B74" s="16"/>
      <c r="C74" s="13" t="s">
        <v>4</v>
      </c>
      <c r="D74" s="76" t="s">
        <v>91</v>
      </c>
      <c r="E74" s="77"/>
    </row>
    <row r="75" spans="1:5" ht="12.75">
      <c r="A75" s="13"/>
      <c r="B75" s="17"/>
      <c r="C75" s="15" t="s">
        <v>5</v>
      </c>
      <c r="D75" s="15"/>
      <c r="E75" s="15"/>
    </row>
    <row r="76" spans="1:5" ht="12.75">
      <c r="A76" s="13"/>
      <c r="B76" s="17"/>
      <c r="C76" s="15"/>
      <c r="D76" s="15"/>
      <c r="E76" s="15"/>
    </row>
    <row r="77" spans="1:5" ht="12.75">
      <c r="A77" s="78" t="s">
        <v>7</v>
      </c>
      <c r="B77" s="78"/>
      <c r="C77" s="15" t="s">
        <v>6</v>
      </c>
      <c r="D77" s="79" t="s">
        <v>35</v>
      </c>
      <c r="E77" s="79"/>
    </row>
    <row r="78" spans="1:5" ht="12.75">
      <c r="A78" s="32"/>
      <c r="B78" s="33"/>
      <c r="C78" s="34" t="s">
        <v>5</v>
      </c>
      <c r="D78" s="34"/>
      <c r="E78" s="34"/>
    </row>
  </sheetData>
  <sheetProtection/>
  <mergeCells count="7">
    <mergeCell ref="D74:E74"/>
    <mergeCell ref="A77:B77"/>
    <mergeCell ref="D77:E77"/>
    <mergeCell ref="A7:E7"/>
    <mergeCell ref="A8:E8"/>
    <mergeCell ref="A9:E9"/>
    <mergeCell ref="A71:B71"/>
  </mergeCells>
  <printOptions/>
  <pageMargins left="0.7480314960629921" right="0.7480314960629921" top="0.984251968503937" bottom="0.1968503937007874" header="0.5118110236220472" footer="0.5118110236220472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75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6" s="8" customFormat="1" ht="12.75">
      <c r="A12" s="22"/>
      <c r="B12" s="23"/>
      <c r="C12" s="30"/>
      <c r="D12" s="30"/>
      <c r="E12" s="30"/>
      <c r="F12" s="12"/>
    </row>
    <row r="13" spans="1:5" s="14" customFormat="1" ht="14.25" customHeight="1">
      <c r="A13" s="5" t="s">
        <v>12</v>
      </c>
      <c r="B13" s="67" t="s">
        <v>9</v>
      </c>
      <c r="C13" s="26">
        <f>C14+C15</f>
        <v>260200</v>
      </c>
      <c r="D13" s="26">
        <f>D14+D15</f>
        <v>0</v>
      </c>
      <c r="E13" s="26">
        <f>E14+E15</f>
        <v>260200</v>
      </c>
    </row>
    <row r="14" spans="1:5" s="14" customFormat="1" ht="12.75">
      <c r="A14" s="5"/>
      <c r="B14" s="54" t="s">
        <v>9</v>
      </c>
      <c r="C14" s="50">
        <v>260200</v>
      </c>
      <c r="D14" s="50">
        <v>0</v>
      </c>
      <c r="E14" s="50">
        <f>C14+D14</f>
        <v>260200</v>
      </c>
    </row>
    <row r="15" spans="1:5" s="14" customFormat="1" ht="27.75" customHeight="1" hidden="1">
      <c r="A15" s="5"/>
      <c r="B15" s="69" t="s">
        <v>101</v>
      </c>
      <c r="C15" s="50"/>
      <c r="D15" s="7"/>
      <c r="E15" s="50">
        <f>C15+D15</f>
        <v>0</v>
      </c>
    </row>
    <row r="16" spans="1:5" s="14" customFormat="1" ht="12.75">
      <c r="A16" s="5"/>
      <c r="B16" s="49" t="s">
        <v>129</v>
      </c>
      <c r="C16" s="50"/>
      <c r="D16" s="7"/>
      <c r="E16" s="50"/>
    </row>
    <row r="17" spans="1:5" s="14" customFormat="1" ht="12.75">
      <c r="A17" s="5"/>
      <c r="B17" s="49" t="s">
        <v>130</v>
      </c>
      <c r="C17" s="50"/>
      <c r="D17" s="7"/>
      <c r="E17" s="50"/>
    </row>
    <row r="18" spans="1:5" s="14" customFormat="1" ht="12.75">
      <c r="A18" s="53"/>
      <c r="B18" s="54"/>
      <c r="C18" s="50"/>
      <c r="D18" s="7"/>
      <c r="E18" s="50"/>
    </row>
    <row r="19" spans="1:5" s="14" customFormat="1" ht="13.5" customHeight="1">
      <c r="A19" s="5" t="s">
        <v>36</v>
      </c>
      <c r="B19" s="6" t="s">
        <v>10</v>
      </c>
      <c r="C19" s="7">
        <f>C20+C21</f>
        <v>113000</v>
      </c>
      <c r="D19" s="7">
        <f>D20+D21</f>
        <v>0</v>
      </c>
      <c r="E19" s="7">
        <f>E20+E21</f>
        <v>113000</v>
      </c>
    </row>
    <row r="20" spans="1:6" s="36" customFormat="1" ht="13.5" customHeight="1">
      <c r="A20" s="53"/>
      <c r="B20" s="54" t="s">
        <v>10</v>
      </c>
      <c r="C20" s="73">
        <v>113000</v>
      </c>
      <c r="D20" s="68"/>
      <c r="E20" s="72">
        <f>C20+D20</f>
        <v>113000</v>
      </c>
      <c r="F20" s="36">
        <f>E19/11.24</f>
        <v>10053.38078291815</v>
      </c>
    </row>
    <row r="21" spans="1:5" s="55" customFormat="1" ht="27.75" customHeight="1" hidden="1">
      <c r="A21" s="53"/>
      <c r="B21" s="63" t="s">
        <v>76</v>
      </c>
      <c r="C21" s="50">
        <v>0</v>
      </c>
      <c r="D21" s="50"/>
      <c r="E21" s="50">
        <f>C21+D21</f>
        <v>0</v>
      </c>
    </row>
    <row r="22" spans="1:5" s="55" customFormat="1" ht="13.5" customHeight="1">
      <c r="A22" s="53"/>
      <c r="B22" s="49" t="s">
        <v>128</v>
      </c>
      <c r="C22" s="50"/>
      <c r="D22" s="50"/>
      <c r="E22" s="50"/>
    </row>
    <row r="23" spans="1:5" s="55" customFormat="1" ht="13.5" customHeight="1">
      <c r="A23" s="53"/>
      <c r="B23" s="54"/>
      <c r="C23" s="50"/>
      <c r="D23" s="50"/>
      <c r="E23" s="50"/>
    </row>
    <row r="24" spans="1:5" s="14" customFormat="1" ht="13.5" customHeight="1">
      <c r="A24" s="22"/>
      <c r="B24" s="23"/>
      <c r="C24" s="30"/>
      <c r="D24" s="30"/>
      <c r="E24" s="30"/>
    </row>
    <row r="25" spans="1:5" ht="12.75">
      <c r="A25" s="81" t="s">
        <v>77</v>
      </c>
      <c r="B25" s="82"/>
      <c r="C25" s="26">
        <f>C13+C19</f>
        <v>373200</v>
      </c>
      <c r="D25" s="26">
        <f>D13+D19</f>
        <v>0</v>
      </c>
      <c r="E25" s="26">
        <f>E13+E19</f>
        <v>373200</v>
      </c>
    </row>
    <row r="26" spans="1:5" ht="12.75">
      <c r="A26" s="27"/>
      <c r="B26" s="27"/>
      <c r="C26" s="28"/>
      <c r="D26" s="28"/>
      <c r="E26" s="28"/>
    </row>
    <row r="27" spans="1:5" ht="12.75">
      <c r="A27" s="32"/>
      <c r="B27" s="33"/>
      <c r="C27" s="34"/>
      <c r="D27" s="34"/>
      <c r="E27" s="34"/>
    </row>
    <row r="28" spans="1:5" s="14" customFormat="1" ht="12.75">
      <c r="A28" s="16" t="s">
        <v>51</v>
      </c>
      <c r="B28" s="16"/>
      <c r="C28" s="13" t="s">
        <v>4</v>
      </c>
      <c r="D28" s="76" t="s">
        <v>91</v>
      </c>
      <c r="E28" s="77"/>
    </row>
    <row r="29" spans="1:5" s="14" customFormat="1" ht="12.75">
      <c r="A29" s="13"/>
      <c r="B29" s="17"/>
      <c r="C29" s="15" t="s">
        <v>5</v>
      </c>
      <c r="D29" s="15"/>
      <c r="E29" s="15"/>
    </row>
    <row r="30" spans="1:5" s="14" customFormat="1" ht="12.75">
      <c r="A30" s="13"/>
      <c r="B30" s="17"/>
      <c r="C30" s="15"/>
      <c r="D30" s="15"/>
      <c r="E30" s="15"/>
    </row>
    <row r="31" spans="1:5" s="14" customFormat="1" ht="12.75">
      <c r="A31" s="78" t="s">
        <v>7</v>
      </c>
      <c r="B31" s="78"/>
      <c r="C31" s="15" t="s">
        <v>6</v>
      </c>
      <c r="D31" s="79" t="s">
        <v>35</v>
      </c>
      <c r="E31" s="79"/>
    </row>
    <row r="32" spans="1:5" ht="12.75">
      <c r="A32" s="32"/>
      <c r="B32" s="33"/>
      <c r="C32" s="34" t="s">
        <v>5</v>
      </c>
      <c r="D32" s="34"/>
      <c r="E32" s="34"/>
    </row>
  </sheetData>
  <sheetProtection/>
  <mergeCells count="7">
    <mergeCell ref="A7:E7"/>
    <mergeCell ref="A8:E8"/>
    <mergeCell ref="A9:E9"/>
    <mergeCell ref="A25:B25"/>
    <mergeCell ref="D28:E28"/>
    <mergeCell ref="A31:B31"/>
    <mergeCell ref="D31:E31"/>
  </mergeCells>
  <printOptions/>
  <pageMargins left="0.7480314960629921" right="0.7480314960629921" top="0.984251968503937" bottom="0.1968503937007874" header="0.5118110236220472" footer="0.5118110236220472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132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>
        <v>225</v>
      </c>
      <c r="B13" s="25" t="s">
        <v>21</v>
      </c>
      <c r="C13" s="7">
        <f>C14+C15</f>
        <v>136000</v>
      </c>
      <c r="D13" s="7">
        <f>D14+D15</f>
        <v>0</v>
      </c>
      <c r="E13" s="7">
        <f>E14+E15</f>
        <v>136000</v>
      </c>
    </row>
    <row r="14" spans="1:5" ht="12.75">
      <c r="A14" s="3"/>
      <c r="B14" s="54" t="s">
        <v>133</v>
      </c>
      <c r="C14" s="9">
        <v>136000</v>
      </c>
      <c r="D14" s="9"/>
      <c r="E14" s="9">
        <f>C14+D14</f>
        <v>136000</v>
      </c>
    </row>
    <row r="15" spans="1:5" ht="12.75">
      <c r="A15" s="3"/>
      <c r="B15" s="4"/>
      <c r="C15" s="9"/>
      <c r="D15" s="9"/>
      <c r="E15" s="9"/>
    </row>
    <row r="16" spans="1:5" s="8" customFormat="1" ht="12.75">
      <c r="A16" s="81" t="s">
        <v>131</v>
      </c>
      <c r="B16" s="82"/>
      <c r="C16" s="7">
        <f>C13</f>
        <v>136000</v>
      </c>
      <c r="D16" s="7">
        <f>D13</f>
        <v>0</v>
      </c>
      <c r="E16" s="7">
        <f>E13</f>
        <v>136000</v>
      </c>
    </row>
    <row r="17" spans="1:6" s="8" customFormat="1" ht="12.75">
      <c r="A17" s="10"/>
      <c r="B17" s="10"/>
      <c r="C17" s="11"/>
      <c r="D17" s="11"/>
      <c r="E17" s="11"/>
      <c r="F17" s="12"/>
    </row>
    <row r="18" spans="1:5" s="14" customFormat="1" ht="14.25" customHeight="1">
      <c r="A18" s="13"/>
      <c r="C18" s="15"/>
      <c r="D18" s="15"/>
      <c r="E18" s="15"/>
    </row>
    <row r="19" spans="1:5" s="14" customFormat="1" ht="12.75">
      <c r="A19" s="16" t="s">
        <v>51</v>
      </c>
      <c r="B19" s="16"/>
      <c r="C19" s="13" t="s">
        <v>4</v>
      </c>
      <c r="D19" s="76" t="s">
        <v>91</v>
      </c>
      <c r="E19" s="77"/>
    </row>
    <row r="20" spans="1:5" s="14" customFormat="1" ht="12.75">
      <c r="A20" s="13"/>
      <c r="B20" s="17"/>
      <c r="C20" s="15" t="s">
        <v>5</v>
      </c>
      <c r="D20" s="15"/>
      <c r="E20" s="15"/>
    </row>
    <row r="21" spans="1:5" s="14" customFormat="1" ht="12.75">
      <c r="A21" s="13"/>
      <c r="B21" s="17"/>
      <c r="C21" s="15"/>
      <c r="D21" s="15"/>
      <c r="E21" s="15"/>
    </row>
    <row r="22" spans="1:5" s="14" customFormat="1" ht="12.75">
      <c r="A22" s="78" t="s">
        <v>7</v>
      </c>
      <c r="B22" s="78"/>
      <c r="C22" s="15" t="s">
        <v>6</v>
      </c>
      <c r="D22" s="79" t="s">
        <v>35</v>
      </c>
      <c r="E22" s="79"/>
    </row>
    <row r="23" spans="1:5" s="14" customFormat="1" ht="12.75">
      <c r="A23" s="13"/>
      <c r="C23" s="15" t="s">
        <v>5</v>
      </c>
      <c r="D23" s="15"/>
      <c r="E23" s="15"/>
    </row>
    <row r="24" spans="1:5" s="14" customFormat="1" ht="12.75">
      <c r="A24" s="13"/>
      <c r="C24" s="15"/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</sheetData>
  <sheetProtection/>
  <mergeCells count="7">
    <mergeCell ref="A7:E7"/>
    <mergeCell ref="A8:E8"/>
    <mergeCell ref="A9:E9"/>
    <mergeCell ref="A16:B16"/>
    <mergeCell ref="D19:E19"/>
    <mergeCell ref="A22:B22"/>
    <mergeCell ref="D22:E2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59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4.71093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24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5" s="8" customFormat="1" ht="12.75">
      <c r="A13" s="5">
        <v>211</v>
      </c>
      <c r="B13" s="6" t="s">
        <v>16</v>
      </c>
      <c r="C13" s="7">
        <v>1170400</v>
      </c>
      <c r="D13" s="7">
        <v>0</v>
      </c>
      <c r="E13" s="7">
        <f>C13+D13</f>
        <v>1170400</v>
      </c>
    </row>
    <row r="14" spans="1:6" s="8" customFormat="1" ht="12.75">
      <c r="A14" s="5"/>
      <c r="B14" s="60" t="s">
        <v>134</v>
      </c>
      <c r="C14" s="7"/>
      <c r="D14" s="7"/>
      <c r="E14" s="7"/>
      <c r="F14" s="8">
        <f>C13/11.5</f>
        <v>101773.91304347826</v>
      </c>
    </row>
    <row r="15" spans="1:5" s="8" customFormat="1" ht="25.5">
      <c r="A15" s="5">
        <v>266</v>
      </c>
      <c r="B15" s="52" t="s">
        <v>43</v>
      </c>
      <c r="C15" s="7">
        <v>10000</v>
      </c>
      <c r="D15" s="7"/>
      <c r="E15" s="7">
        <f>C15+D15</f>
        <v>10000</v>
      </c>
    </row>
    <row r="16" spans="1:6" ht="12.75">
      <c r="A16" s="51"/>
      <c r="B16" s="60" t="s">
        <v>112</v>
      </c>
      <c r="C16" s="9"/>
      <c r="D16" s="9"/>
      <c r="E16" s="9"/>
      <c r="F16">
        <f>C15/614.08</f>
        <v>16.28452318916102</v>
      </c>
    </row>
    <row r="17" spans="1:5" s="8" customFormat="1" ht="12.75">
      <c r="A17" s="81" t="s">
        <v>79</v>
      </c>
      <c r="B17" s="82"/>
      <c r="C17" s="7">
        <f>C13+C15</f>
        <v>1180400</v>
      </c>
      <c r="D17" s="7">
        <f>D13+D15</f>
        <v>0</v>
      </c>
      <c r="E17" s="7">
        <f>E13+E15</f>
        <v>1180400</v>
      </c>
    </row>
    <row r="18" spans="1:6" s="8" customFormat="1" ht="12.75">
      <c r="A18" s="10"/>
      <c r="B18" s="10"/>
      <c r="C18" s="11"/>
      <c r="D18" s="11"/>
      <c r="E18" s="11"/>
      <c r="F18" s="12"/>
    </row>
    <row r="19" spans="1:5" s="14" customFormat="1" ht="15.75" customHeight="1">
      <c r="A19" s="13"/>
      <c r="C19" s="15"/>
      <c r="D19" s="15"/>
      <c r="E19" s="15"/>
    </row>
    <row r="20" spans="1:5" s="14" customFormat="1" ht="12.75">
      <c r="A20" s="16" t="s">
        <v>51</v>
      </c>
      <c r="B20" s="16"/>
      <c r="C20" s="13" t="s">
        <v>4</v>
      </c>
      <c r="D20" s="76" t="s">
        <v>91</v>
      </c>
      <c r="E20" s="77"/>
    </row>
    <row r="21" spans="1:5" s="14" customFormat="1" ht="12.75">
      <c r="A21" s="13"/>
      <c r="B21" s="17"/>
      <c r="C21" s="15" t="s">
        <v>5</v>
      </c>
      <c r="D21" s="15"/>
      <c r="E21" s="15"/>
    </row>
    <row r="22" spans="1:5" s="14" customFormat="1" ht="12.75">
      <c r="A22" s="13"/>
      <c r="B22" s="17"/>
      <c r="C22" s="15"/>
      <c r="D22" s="15"/>
      <c r="E22" s="15"/>
    </row>
    <row r="23" spans="1:5" s="14" customFormat="1" ht="12.75">
      <c r="A23" s="78" t="s">
        <v>7</v>
      </c>
      <c r="B23" s="78"/>
      <c r="C23" s="15" t="s">
        <v>6</v>
      </c>
      <c r="D23" s="79" t="s">
        <v>35</v>
      </c>
      <c r="E23" s="79"/>
    </row>
    <row r="24" spans="1:5" s="14" customFormat="1" ht="12.75">
      <c r="A24" s="13"/>
      <c r="C24" s="15" t="s">
        <v>5</v>
      </c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</sheetData>
  <sheetProtection/>
  <mergeCells count="7">
    <mergeCell ref="D20:E20"/>
    <mergeCell ref="A23:B23"/>
    <mergeCell ref="D23:E23"/>
    <mergeCell ref="A7:E7"/>
    <mergeCell ref="A8:E8"/>
    <mergeCell ref="A9:E9"/>
    <mergeCell ref="A17:B1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25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5" s="8" customFormat="1" ht="12.75">
      <c r="A13" s="5">
        <v>213</v>
      </c>
      <c r="B13" s="6" t="s">
        <v>18</v>
      </c>
      <c r="C13" s="7">
        <v>356500</v>
      </c>
      <c r="D13" s="7">
        <v>0</v>
      </c>
      <c r="E13" s="7">
        <f>C13+D13</f>
        <v>356500</v>
      </c>
    </row>
    <row r="14" spans="1:5" ht="12.75">
      <c r="A14" s="5"/>
      <c r="B14" s="60" t="s">
        <v>65</v>
      </c>
      <c r="C14" s="9"/>
      <c r="D14" s="9"/>
      <c r="E14" s="9"/>
    </row>
    <row r="15" spans="1:5" ht="12.75">
      <c r="A15" s="3"/>
      <c r="B15" s="4"/>
      <c r="C15" s="9"/>
      <c r="D15" s="9"/>
      <c r="E15" s="9"/>
    </row>
    <row r="16" spans="1:5" s="8" customFormat="1" ht="12.75">
      <c r="A16" s="81" t="s">
        <v>80</v>
      </c>
      <c r="B16" s="82"/>
      <c r="C16" s="7">
        <f>C13</f>
        <v>356500</v>
      </c>
      <c r="D16" s="7">
        <f>D13</f>
        <v>0</v>
      </c>
      <c r="E16" s="7">
        <f>E13</f>
        <v>356500</v>
      </c>
    </row>
    <row r="17" spans="1:6" s="8" customFormat="1" ht="12.75">
      <c r="A17" s="10"/>
      <c r="B17" s="10"/>
      <c r="C17" s="11"/>
      <c r="D17" s="11"/>
      <c r="E17" s="11"/>
      <c r="F17" s="12"/>
    </row>
    <row r="18" spans="1:5" s="14" customFormat="1" ht="14.25" customHeight="1">
      <c r="A18" s="13"/>
      <c r="C18" s="15"/>
      <c r="D18" s="15"/>
      <c r="E18" s="15"/>
    </row>
    <row r="19" spans="1:5" s="14" customFormat="1" ht="12.75">
      <c r="A19" s="16" t="s">
        <v>51</v>
      </c>
      <c r="B19" s="16"/>
      <c r="C19" s="13" t="s">
        <v>4</v>
      </c>
      <c r="D19" s="76" t="s">
        <v>91</v>
      </c>
      <c r="E19" s="77"/>
    </row>
    <row r="20" spans="1:5" s="14" customFormat="1" ht="12.75">
      <c r="A20" s="13"/>
      <c r="B20" s="17"/>
      <c r="C20" s="15" t="s">
        <v>5</v>
      </c>
      <c r="D20" s="15"/>
      <c r="E20" s="15"/>
    </row>
    <row r="21" spans="1:5" s="14" customFormat="1" ht="12.75">
      <c r="A21" s="13"/>
      <c r="B21" s="17"/>
      <c r="C21" s="15"/>
      <c r="D21" s="15"/>
      <c r="E21" s="15"/>
    </row>
    <row r="22" spans="1:5" s="14" customFormat="1" ht="12.75">
      <c r="A22" s="78" t="s">
        <v>7</v>
      </c>
      <c r="B22" s="78"/>
      <c r="C22" s="15" t="s">
        <v>6</v>
      </c>
      <c r="D22" s="79" t="s">
        <v>35</v>
      </c>
      <c r="E22" s="79"/>
    </row>
    <row r="23" spans="1:5" s="14" customFormat="1" ht="12.75">
      <c r="A23" s="13"/>
      <c r="C23" s="15" t="s">
        <v>5</v>
      </c>
      <c r="D23" s="15"/>
      <c r="E23" s="15"/>
    </row>
    <row r="24" spans="1:5" s="14" customFormat="1" ht="12.75">
      <c r="A24" s="13"/>
      <c r="C24" s="15"/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</sheetData>
  <sheetProtection/>
  <mergeCells count="7">
    <mergeCell ref="D19:E19"/>
    <mergeCell ref="A22:B22"/>
    <mergeCell ref="D22:E22"/>
    <mergeCell ref="A7:E7"/>
    <mergeCell ref="A8:E8"/>
    <mergeCell ref="A9:E9"/>
    <mergeCell ref="A16:B1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81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s="8" customFormat="1" ht="12.75">
      <c r="A12" s="5"/>
      <c r="B12" s="6"/>
      <c r="C12" s="7"/>
      <c r="D12" s="7"/>
      <c r="E12" s="7"/>
    </row>
    <row r="13" spans="1:5" ht="13.5" customHeight="1">
      <c r="A13" s="5" t="s">
        <v>27</v>
      </c>
      <c r="B13" s="25" t="s">
        <v>9</v>
      </c>
      <c r="C13" s="7">
        <f>SUM(C14:C15)</f>
        <v>689000</v>
      </c>
      <c r="D13" s="7">
        <f>SUM(D14:D15)</f>
        <v>0</v>
      </c>
      <c r="E13" s="7">
        <f>SUM(E14:E15)</f>
        <v>689000</v>
      </c>
    </row>
    <row r="14" spans="1:5" ht="13.5" customHeight="1">
      <c r="A14" s="5"/>
      <c r="B14" s="54" t="s">
        <v>9</v>
      </c>
      <c r="C14" s="50">
        <v>689000</v>
      </c>
      <c r="D14" s="50"/>
      <c r="E14" s="50">
        <f>C14+D14</f>
        <v>689000</v>
      </c>
    </row>
    <row r="15" spans="1:5" ht="25.5" customHeight="1" hidden="1">
      <c r="A15" s="5"/>
      <c r="B15" s="49" t="s">
        <v>101</v>
      </c>
      <c r="C15" s="50"/>
      <c r="D15" s="50"/>
      <c r="E15" s="50">
        <f>C15+D15</f>
        <v>0</v>
      </c>
    </row>
    <row r="16" spans="1:5" ht="13.5" customHeight="1">
      <c r="A16" s="5"/>
      <c r="B16" s="49" t="s">
        <v>136</v>
      </c>
      <c r="C16" s="7"/>
      <c r="D16" s="7"/>
      <c r="E16" s="7"/>
    </row>
    <row r="17" spans="1:5" ht="13.5" customHeight="1">
      <c r="A17" s="5"/>
      <c r="B17" s="49" t="s">
        <v>137</v>
      </c>
      <c r="C17" s="7"/>
      <c r="D17" s="7"/>
      <c r="E17" s="7"/>
    </row>
    <row r="18" spans="1:5" ht="13.5" customHeight="1">
      <c r="A18" s="21"/>
      <c r="B18" s="19"/>
      <c r="C18" s="20"/>
      <c r="D18" s="20"/>
      <c r="E18" s="20"/>
    </row>
    <row r="19" spans="1:5" ht="12.75">
      <c r="A19" s="5" t="s">
        <v>26</v>
      </c>
      <c r="B19" s="6" t="s">
        <v>10</v>
      </c>
      <c r="C19" s="7">
        <f>C20</f>
        <v>299100</v>
      </c>
      <c r="D19" s="7">
        <f>D20</f>
        <v>0</v>
      </c>
      <c r="E19" s="7">
        <f>E20</f>
        <v>299100</v>
      </c>
    </row>
    <row r="20" spans="1:5" s="48" customFormat="1" ht="12.75">
      <c r="A20" s="53"/>
      <c r="B20" s="54" t="s">
        <v>10</v>
      </c>
      <c r="C20" s="50">
        <v>299100</v>
      </c>
      <c r="D20" s="50"/>
      <c r="E20" s="50">
        <f>C20+D20</f>
        <v>299100</v>
      </c>
    </row>
    <row r="21" spans="1:6" ht="12.75">
      <c r="A21" s="5"/>
      <c r="B21" s="49" t="s">
        <v>135</v>
      </c>
      <c r="C21" s="7"/>
      <c r="D21" s="7"/>
      <c r="E21" s="7"/>
      <c r="F21">
        <f>E19/11.24</f>
        <v>26610.320284697507</v>
      </c>
    </row>
    <row r="22" spans="1:5" s="8" customFormat="1" ht="12.75">
      <c r="A22" s="21"/>
      <c r="B22" s="19"/>
      <c r="C22" s="20"/>
      <c r="D22" s="20"/>
      <c r="E22" s="20"/>
    </row>
    <row r="23" spans="1:5" s="8" customFormat="1" ht="12.75">
      <c r="A23" s="81" t="s">
        <v>82</v>
      </c>
      <c r="B23" s="82"/>
      <c r="C23" s="7">
        <f>C13+C19</f>
        <v>988100</v>
      </c>
      <c r="D23" s="7">
        <f>D13+D19</f>
        <v>0</v>
      </c>
      <c r="E23" s="7">
        <f>E13+E19</f>
        <v>988100</v>
      </c>
    </row>
    <row r="24" spans="1:6" s="8" customFormat="1" ht="12.75">
      <c r="A24" s="10"/>
      <c r="B24" s="10"/>
      <c r="C24" s="11"/>
      <c r="D24" s="11"/>
      <c r="E24" s="11"/>
      <c r="F24" s="12"/>
    </row>
    <row r="25" spans="1:5" s="14" customFormat="1" ht="15" customHeight="1">
      <c r="A25" s="13"/>
      <c r="C25" s="15"/>
      <c r="D25" s="15"/>
      <c r="E25" s="15"/>
    </row>
    <row r="26" spans="1:5" s="14" customFormat="1" ht="12.75">
      <c r="A26" s="16" t="s">
        <v>51</v>
      </c>
      <c r="B26" s="16"/>
      <c r="C26" s="13" t="s">
        <v>4</v>
      </c>
      <c r="D26" s="76" t="s">
        <v>91</v>
      </c>
      <c r="E26" s="77"/>
    </row>
    <row r="27" spans="1:5" s="14" customFormat="1" ht="12.75">
      <c r="A27" s="13"/>
      <c r="B27" s="17"/>
      <c r="C27" s="15" t="s">
        <v>5</v>
      </c>
      <c r="D27" s="15"/>
      <c r="E27" s="15"/>
    </row>
    <row r="28" spans="1:5" s="14" customFormat="1" ht="12.75">
      <c r="A28" s="13"/>
      <c r="B28" s="17"/>
      <c r="C28" s="15"/>
      <c r="D28" s="15"/>
      <c r="E28" s="15"/>
    </row>
    <row r="29" spans="1:5" s="14" customFormat="1" ht="12.75">
      <c r="A29" s="78" t="s">
        <v>7</v>
      </c>
      <c r="B29" s="78"/>
      <c r="C29" s="15" t="s">
        <v>6</v>
      </c>
      <c r="D29" s="79" t="s">
        <v>35</v>
      </c>
      <c r="E29" s="79"/>
    </row>
    <row r="30" spans="1:5" s="14" customFormat="1" ht="12.75">
      <c r="A30" s="13"/>
      <c r="C30" s="15" t="s">
        <v>5</v>
      </c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1:5" s="14" customFormat="1" ht="12.75">
      <c r="A34" s="13"/>
      <c r="C34" s="15"/>
      <c r="D34" s="15"/>
      <c r="E34" s="15"/>
    </row>
    <row r="35" spans="1:5" s="14" customFormat="1" ht="12.75">
      <c r="A35" s="13"/>
      <c r="C35" s="15"/>
      <c r="D35" s="15"/>
      <c r="E35" s="15"/>
    </row>
    <row r="36" spans="1:5" s="14" customFormat="1" ht="12.75">
      <c r="A36" s="13"/>
      <c r="C36" s="15"/>
      <c r="D36" s="15"/>
      <c r="E36" s="15"/>
    </row>
    <row r="37" spans="1:5" s="14" customFormat="1" ht="12.75">
      <c r="A37" s="13"/>
      <c r="C37" s="15"/>
      <c r="D37" s="15"/>
      <c r="E37" s="15"/>
    </row>
    <row r="38" spans="1:5" s="14" customFormat="1" ht="12.75">
      <c r="A38" s="13"/>
      <c r="C38" s="15"/>
      <c r="D38" s="15"/>
      <c r="E38" s="15"/>
    </row>
    <row r="39" spans="1:5" s="14" customFormat="1" ht="12.75">
      <c r="A39" s="13"/>
      <c r="C39" s="15"/>
      <c r="D39" s="15"/>
      <c r="E39" s="15"/>
    </row>
    <row r="40" spans="1:5" s="14" customFormat="1" ht="12.75">
      <c r="A40" s="13"/>
      <c r="C40" s="15"/>
      <c r="D40" s="15"/>
      <c r="E40" s="15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  <row r="65" spans="3:5" ht="12.75">
      <c r="C65" s="18"/>
      <c r="D65" s="18"/>
      <c r="E65" s="18"/>
    </row>
  </sheetData>
  <sheetProtection/>
  <mergeCells count="7">
    <mergeCell ref="D26:E26"/>
    <mergeCell ref="A29:B29"/>
    <mergeCell ref="D29:E29"/>
    <mergeCell ref="A7:E7"/>
    <mergeCell ref="A8:E8"/>
    <mergeCell ref="A9:E9"/>
    <mergeCell ref="A23:B2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2" max="2" width="45.57421875" style="0" customWidth="1"/>
    <col min="3" max="3" width="12.57421875" style="0" customWidth="1"/>
    <col min="4" max="4" width="11.8515625" style="0" customWidth="1"/>
    <col min="5" max="5" width="13.8515625" style="0" customWidth="1"/>
    <col min="6" max="6" width="10.140625" style="0" bestFit="1" customWidth="1"/>
  </cols>
  <sheetData>
    <row r="1" ht="12.75">
      <c r="C1" t="s">
        <v>56</v>
      </c>
    </row>
    <row r="2" ht="14.25" customHeight="1">
      <c r="C2" t="s">
        <v>0</v>
      </c>
    </row>
    <row r="3" ht="12.75">
      <c r="C3" t="s">
        <v>50</v>
      </c>
    </row>
    <row r="4" ht="12.75">
      <c r="C4" s="48" t="s">
        <v>90</v>
      </c>
    </row>
    <row r="5" ht="12.75">
      <c r="C5" s="48" t="s">
        <v>108</v>
      </c>
    </row>
    <row r="7" spans="1:5" ht="15.75">
      <c r="A7" s="80" t="s">
        <v>1</v>
      </c>
      <c r="B7" s="80"/>
      <c r="C7" s="80"/>
      <c r="D7" s="80"/>
      <c r="E7" s="80"/>
    </row>
    <row r="8" spans="1:5" ht="15.75">
      <c r="A8" s="80" t="s">
        <v>109</v>
      </c>
      <c r="B8" s="80"/>
      <c r="C8" s="80"/>
      <c r="D8" s="80"/>
      <c r="E8" s="80"/>
    </row>
    <row r="9" spans="1:5" ht="15.75">
      <c r="A9" s="80" t="s">
        <v>34</v>
      </c>
      <c r="B9" s="80"/>
      <c r="C9" s="80"/>
      <c r="D9" s="80"/>
      <c r="E9" s="80"/>
    </row>
    <row r="10" spans="1:5" ht="15.75">
      <c r="A10" s="1"/>
      <c r="B10" s="1"/>
      <c r="C10" s="1"/>
      <c r="D10" s="1"/>
      <c r="E10" s="1"/>
    </row>
    <row r="11" spans="1:5" ht="30" customHeight="1">
      <c r="A11" s="2" t="s">
        <v>57</v>
      </c>
      <c r="B11" s="2" t="s">
        <v>2</v>
      </c>
      <c r="C11" s="2" t="s">
        <v>3</v>
      </c>
      <c r="D11" s="2"/>
      <c r="E11" s="2" t="s">
        <v>0</v>
      </c>
    </row>
    <row r="12" spans="1:5" ht="12.75">
      <c r="A12" s="3"/>
      <c r="B12" s="4"/>
      <c r="C12" s="3"/>
      <c r="D12" s="3"/>
      <c r="E12" s="3"/>
    </row>
    <row r="13" spans="1:5" s="8" customFormat="1" ht="12.75">
      <c r="A13" s="5" t="s">
        <v>52</v>
      </c>
      <c r="B13" s="6" t="s">
        <v>53</v>
      </c>
      <c r="C13" s="7">
        <f>C14+C15</f>
        <v>22000</v>
      </c>
      <c r="D13" s="7">
        <f>D14+D15</f>
        <v>0</v>
      </c>
      <c r="E13" s="7">
        <f>E14+E15</f>
        <v>22000</v>
      </c>
    </row>
    <row r="14" spans="1:5" ht="12.75">
      <c r="A14" s="3"/>
      <c r="B14" s="4" t="s">
        <v>8</v>
      </c>
      <c r="C14" s="9">
        <v>22000</v>
      </c>
      <c r="D14" s="9"/>
      <c r="E14" s="9">
        <f>C14+D14</f>
        <v>22000</v>
      </c>
    </row>
    <row r="15" spans="1:5" ht="12.75">
      <c r="A15" s="3"/>
      <c r="B15" s="4"/>
      <c r="C15" s="9"/>
      <c r="D15" s="9"/>
      <c r="E15" s="9"/>
    </row>
    <row r="16" spans="1:5" s="8" customFormat="1" ht="12.75">
      <c r="A16" s="81" t="s">
        <v>83</v>
      </c>
      <c r="B16" s="82"/>
      <c r="C16" s="7">
        <f>C13</f>
        <v>22000</v>
      </c>
      <c r="D16" s="7">
        <f>D13</f>
        <v>0</v>
      </c>
      <c r="E16" s="7">
        <f>E13</f>
        <v>22000</v>
      </c>
    </row>
    <row r="17" spans="1:6" s="8" customFormat="1" ht="12.75">
      <c r="A17" s="10"/>
      <c r="B17" s="10"/>
      <c r="C17" s="11"/>
      <c r="D17" s="11"/>
      <c r="E17" s="11"/>
      <c r="F17" s="12"/>
    </row>
    <row r="18" spans="1:5" s="14" customFormat="1" ht="14.25" customHeight="1">
      <c r="A18" s="13"/>
      <c r="C18" s="15"/>
      <c r="D18" s="15"/>
      <c r="E18" s="15"/>
    </row>
    <row r="19" spans="1:5" s="14" customFormat="1" ht="12.75">
      <c r="A19" s="16" t="s">
        <v>51</v>
      </c>
      <c r="B19" s="16"/>
      <c r="C19" s="13" t="s">
        <v>4</v>
      </c>
      <c r="D19" s="76" t="s">
        <v>91</v>
      </c>
      <c r="E19" s="77"/>
    </row>
    <row r="20" spans="1:5" s="14" customFormat="1" ht="12.75">
      <c r="A20" s="13"/>
      <c r="B20" s="17"/>
      <c r="C20" s="15" t="s">
        <v>5</v>
      </c>
      <c r="D20" s="15"/>
      <c r="E20" s="15"/>
    </row>
    <row r="21" spans="1:5" s="14" customFormat="1" ht="12.75">
      <c r="A21" s="13"/>
      <c r="B21" s="17"/>
      <c r="C21" s="15"/>
      <c r="D21" s="15"/>
      <c r="E21" s="15"/>
    </row>
    <row r="22" spans="1:5" s="14" customFormat="1" ht="12.75">
      <c r="A22" s="78" t="s">
        <v>7</v>
      </c>
      <c r="B22" s="78"/>
      <c r="C22" s="15" t="s">
        <v>6</v>
      </c>
      <c r="D22" s="79" t="s">
        <v>35</v>
      </c>
      <c r="E22" s="79"/>
    </row>
    <row r="23" spans="1:5" s="14" customFormat="1" ht="12.75">
      <c r="A23" s="13"/>
      <c r="C23" s="15" t="s">
        <v>5</v>
      </c>
      <c r="D23" s="15"/>
      <c r="E23" s="15"/>
    </row>
    <row r="24" spans="1:5" s="14" customFormat="1" ht="12.75">
      <c r="A24" s="13"/>
      <c r="C24" s="15"/>
      <c r="D24" s="15"/>
      <c r="E24" s="15"/>
    </row>
    <row r="25" spans="1:5" s="14" customFormat="1" ht="12.75">
      <c r="A25" s="13"/>
      <c r="C25" s="15"/>
      <c r="D25" s="15"/>
      <c r="E25" s="15"/>
    </row>
    <row r="26" spans="1:5" s="14" customFormat="1" ht="12.75">
      <c r="A26" s="13"/>
      <c r="C26" s="15"/>
      <c r="D26" s="15"/>
      <c r="E26" s="15"/>
    </row>
    <row r="27" spans="1:5" s="14" customFormat="1" ht="12.75">
      <c r="A27" s="13"/>
      <c r="C27" s="15"/>
      <c r="D27" s="15"/>
      <c r="E27" s="15"/>
    </row>
    <row r="28" spans="1:5" s="14" customFormat="1" ht="12.75">
      <c r="A28" s="13"/>
      <c r="C28" s="15"/>
      <c r="D28" s="15"/>
      <c r="E28" s="15"/>
    </row>
    <row r="29" spans="1:5" s="14" customFormat="1" ht="12.75">
      <c r="A29" s="13"/>
      <c r="C29" s="15"/>
      <c r="D29" s="15"/>
      <c r="E29" s="15"/>
    </row>
    <row r="30" spans="1:5" s="14" customFormat="1" ht="12.75">
      <c r="A30" s="13"/>
      <c r="C30" s="15"/>
      <c r="D30" s="15"/>
      <c r="E30" s="15"/>
    </row>
    <row r="31" spans="1:5" s="14" customFormat="1" ht="12.75">
      <c r="A31" s="13"/>
      <c r="C31" s="15"/>
      <c r="D31" s="15"/>
      <c r="E31" s="15"/>
    </row>
    <row r="32" spans="1:5" s="14" customFormat="1" ht="12.75">
      <c r="A32" s="13"/>
      <c r="C32" s="15"/>
      <c r="D32" s="15"/>
      <c r="E32" s="15"/>
    </row>
    <row r="33" spans="1:5" s="14" customFormat="1" ht="12.75">
      <c r="A33" s="13"/>
      <c r="C33" s="15"/>
      <c r="D33" s="15"/>
      <c r="E33" s="15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8"/>
      <c r="E37" s="18"/>
    </row>
    <row r="38" spans="3:5" ht="12.75">
      <c r="C38" s="18"/>
      <c r="D38" s="18"/>
      <c r="E38" s="18"/>
    </row>
    <row r="39" spans="3:5" ht="12.75">
      <c r="C39" s="18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8"/>
      <c r="D42" s="18"/>
      <c r="E42" s="18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</sheetData>
  <sheetProtection/>
  <mergeCells count="7">
    <mergeCell ref="D19:E19"/>
    <mergeCell ref="A22:B22"/>
    <mergeCell ref="D22:E22"/>
    <mergeCell ref="A7:E7"/>
    <mergeCell ref="A8:E8"/>
    <mergeCell ref="A9:E9"/>
    <mergeCell ref="A16:B16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</cp:lastModifiedBy>
  <cp:lastPrinted>2023-02-28T05:39:23Z</cp:lastPrinted>
  <dcterms:created xsi:type="dcterms:W3CDTF">1996-10-08T23:32:33Z</dcterms:created>
  <dcterms:modified xsi:type="dcterms:W3CDTF">2023-02-28T05:39:29Z</dcterms:modified>
  <cp:category/>
  <cp:version/>
  <cp:contentType/>
  <cp:contentStatus/>
</cp:coreProperties>
</file>